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0079" documentId="120_S{2AC9BD13-BADA-5192-A53E-5A8FF88502F6}" xr6:coauthVersionLast="47" xr6:coauthVersionMax="47" xr10:uidLastSave="{3E0DDB32-2B72-4F61-80AA-F726C33BE503}"/>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3" i="4"/>
  <c r="G3" i="4"/>
  <c r="I3" i="4"/>
  <c r="J3" i="4"/>
  <c r="L3"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9" i="1"/>
  <c r="G9" i="1"/>
  <c r="I9" i="1"/>
  <c r="J9" i="1"/>
  <c r="L9" i="1"/>
  <c r="B10" i="1"/>
  <c r="G10" i="1"/>
  <c r="I10" i="1"/>
  <c r="J10" i="1"/>
  <c r="L10" i="1"/>
  <c r="B11" i="1"/>
  <c r="G11" i="1"/>
  <c r="I11" i="1"/>
  <c r="J11" i="1"/>
  <c r="L11"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G2" i="5"/>
  <c r="L3" i="1"/>
  <c r="L4" i="1"/>
  <c r="L5" i="1"/>
  <c r="L6" i="1"/>
  <c r="L7" i="1"/>
  <c r="L8" i="1"/>
  <c r="J3" i="1"/>
  <c r="J4" i="1"/>
  <c r="J5" i="1"/>
  <c r="J6" i="1"/>
  <c r="J7" i="1"/>
  <c r="J8" i="1"/>
  <c r="I3" i="1"/>
  <c r="I4" i="1"/>
  <c r="I5" i="1"/>
  <c r="I6" i="1"/>
  <c r="I7" i="1"/>
  <c r="I8" i="1"/>
  <c r="G3" i="1"/>
  <c r="G4" i="1"/>
  <c r="G5" i="1"/>
  <c r="G6" i="1"/>
  <c r="G7" i="1"/>
  <c r="G8" i="1"/>
  <c r="B3" i="1"/>
  <c r="B4" i="1"/>
  <c r="B5" i="1"/>
  <c r="B6" i="1"/>
  <c r="B7" i="1"/>
  <c r="B8"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<sst xmlns="http://schemas.openxmlformats.org/spreadsheetml/2006/main" count="180316" uniqueCount="39138">
  <si>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</si>
  <si>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</si>
  <si>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</si>
  <si>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</si>
  <si>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</si>
  <si>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</si>
  <si>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</si>
  <si>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</si>
  <si>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</si>
  <si>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</si>
  <si>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</si>
  <si>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</si>
  <si>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</si>
  <si>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</si>
  <si>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</si>
  <si>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</si>
  <si>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</si>
  <si>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</si>
  <si>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</si>
  <si>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</si>
  <si>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</si>
  <si>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</si>
  <si>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</si>
  <si>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</si>
  <si>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</si>
  <si>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</si>
  <si>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</si>
  <si>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</si>
  <si>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</si>
  <si>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</si>
  <si>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</si>
  <si>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</si>
  <si>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</si>
  <si>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</si>
  <si>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</si>
  <si>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</si>
  <si>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</si>
  <si>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</si>
  <si>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</si>
  <si>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</si>
  <si>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</si>
  <si>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</si>
  <si>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</si>
  <si>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</si>
  <si>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</si>
  <si>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</si>
  <si>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</si>
  <si>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</si>
  <si>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</si>
  <si>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</si>
  <si>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</si>
  <si>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</si>
  <si>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</si>
  <si>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</si>
  <si>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</si>
  <si>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</si>
  <si>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</si>
  <si>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</si>
  <si>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</si>
  <si>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</si>
  <si>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</si>
  <si>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</si>
  <si>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</si>
  <si>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</si>
  <si>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</si>
  <si>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</si>
  <si>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</si>
  <si>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</si>
  <si>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</si>
  <si>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</si>
  <si>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</si>
  <si>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</si>
  <si>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</si>
  <si>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</si>
  <si>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</si>
  <si>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</si>
  <si>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</si>
  <si>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</si>
  <si>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</si>
  <si>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</si>
  <si>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</si>
  <si>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</si>
  <si>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</si>
  <si>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</si>
  <si>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</si>
  <si>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</si>
  <si>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</si>
  <si>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</si>
  <si>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</si>
  <si>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</si>
  <si>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</si>
  <si>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</si>
  <si>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</si>
  <si>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</si>
  <si>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</si>
  <si>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</si>
  <si>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</si>
  <si>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</si>
  <si>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</si>
  <si>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</si>
  <si>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</si>
  <si>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</si>
  <si>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</si>
  <si>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</si>
  <si>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</si>
  <si>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</si>
  <si>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</si>
  <si>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</si>
  <si>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</si>
  <si>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</si>
  <si>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</si>
  <si>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</si>
  <si>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</si>
  <si>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</si>
  <si>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</si>
  <si>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</si>
  <si>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</si>
  <si>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</si>
  <si>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</si>
  <si>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</si>
  <si>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</si>
  <si>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</si>
  <si>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</si>
  <si>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</si>
  <si>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</si>
  <si>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</si>
  <si>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</si>
  <si>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</si>
  <si>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</si>
  <si>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</si>
  <si>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</si>
  <si>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</si>
  <si>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</si>
  <si>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</si>
  <si>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</si>
  <si>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</si>
  <si>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</si>
  <si>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</si>
  <si>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</si>
  <si>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</si>
  <si>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</si>
  <si>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</si>
  <si>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</si>
  <si>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</si>
  <si>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</si>
  <si>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</si>
  <si>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</si>
  <si>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</si>
  <si>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</si>
  <si>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</si>
  <si>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</si>
  <si>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</si>
  <si>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</si>
  <si>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</si>
  <si>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</si>
  <si>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</si>
  <si>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</si>
  <si>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</si>
  <si>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</si>
  <si>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</si>
  <si>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</si>
  <si>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</si>
  <si>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</si>
  <si>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</si>
  <si>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</si>
  <si>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</si>
  <si>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</si>
  <si>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</si>
  <si>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</si>
  <si>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</si>
  <si>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</si>
  <si>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</si>
  <si>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</si>
  <si>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</si>
  <si>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</si>
  <si>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</si>
  <si>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</si>
  <si>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</si>
  <si>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</si>
  <si>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</si>
  <si>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</si>
  <si>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</si>
  <si>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</si>
  <si>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</si>
  <si>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</si>
  <si>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</si>
  <si>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</si>
  <si>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</si>
  <si>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</si>
  <si>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</si>
  <si>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</si>
  <si>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</si>
  <si>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</si>
  <si>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</si>
  <si>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</si>
  <si>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</si>
  <si>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</si>
  <si>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</si>
  <si>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</si>
  <si>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</si>
  <si>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</si>
  <si>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</si>
  <si>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</si>
  <si>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</si>
  <si>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</si>
  <si>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</si>
  <si>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</si>
  <si>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</si>
  <si>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</si>
  <si>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</si>
  <si>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</si>
  <si>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</si>
  <si>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</si>
  <si>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</si>
  <si>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</si>
  <si>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</si>
  <si>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</si>
  <si>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</si>
  <si>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</si>
  <si>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</si>
  <si>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</si>
  <si>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</si>
  <si>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</si>
  <si>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</si>
  <si>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</si>
  <si>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</si>
  <si>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</si>
  <si>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</si>
  <si>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</si>
  <si>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</si>
  <si>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</si>
  <si>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</si>
  <si>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</si>
  <si>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</si>
  <si>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</si>
  <si>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</si>
  <si>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</si>
  <si>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</si>
  <si>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</si>
  <si>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</si>
  <si>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</si>
  <si>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</si>
  <si>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</si>
  <si>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</si>
  <si>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</si>
  <si>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</si>
  <si>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</si>
  <si>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</si>
  <si>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</si>
  <si>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</si>
  <si>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</si>
  <si>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</si>
  <si>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</si>
  <si>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</si>
  <si>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</si>
  <si>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</si>
  <si>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</si>
  <si>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</si>
  <si>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</si>
  <si>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</si>
  <si>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</si>
  <si>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</si>
  <si>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</si>
  <si>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</si>
  <si>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</si>
  <si>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</si>
  <si>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</si>
  <si>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</si>
  <si>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</si>
  <si>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</si>
  <si>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</si>
  <si>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</si>
  <si>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</si>
  <si>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</si>
  <si>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</si>
  <si>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</si>
  <si>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</si>
  <si>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</si>
  <si>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</si>
  <si>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</si>
  <si>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</si>
  <si>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</si>
  <si>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</si>
  <si>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</si>
  <si>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</si>
  <si>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</si>
  <si>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</si>
  <si>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</si>
  <si>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</si>
  <si>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</si>
  <si>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</si>
  <si>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</si>
  <si>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</si>
  <si>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</si>
  <si>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</si>
  <si>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</si>
  <si>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</si>
  <si>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</si>
  <si>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</si>
  <si>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</si>
  <si>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</si>
  <si>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</si>
  <si>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</si>
  <si>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</si>
  <si>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</si>
  <si>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</si>
  <si>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</si>
  <si>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</si>
  <si>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</si>
  <si>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</si>
  <si>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</si>
  <si>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</si>
  <si>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</si>
  <si>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</si>
  <si>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</si>
  <si>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</si>
  <si>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</si>
  <si>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</si>
  <si>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</si>
  <si>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</si>
  <si>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</si>
  <si>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</si>
  <si>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</si>
  <si>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</si>
  <si>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</si>
  <si>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</si>
  <si>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</si>
  <si>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</si>
  <si>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</si>
  <si>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</si>
  <si>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</si>
  <si>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</si>
  <si>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</si>
  <si>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</si>
  <si>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</si>
  <si>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</si>
  <si>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</si>
  <si>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</si>
  <si>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</si>
  <si>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</si>
  <si>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</si>
  <si>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</si>
  <si>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</si>
  <si>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</si>
  <si>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</si>
  <si>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</si>
  <si>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</si>
  <si>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</si>
  <si>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</si>
  <si>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</si>
  <si>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</si>
  <si>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</si>
  <si>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</si>
  <si>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</si>
  <si>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</si>
  <si>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</si>
  <si>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</si>
  <si>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</si>
  <si>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</si>
  <si>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</si>
  <si>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</si>
  <si>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</si>
  <si>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</si>
  <si>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</si>
  <si>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</si>
  <si>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</si>
  <si>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</si>
  <si>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</si>
  <si>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</si>
  <si>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</si>
  <si>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</si>
  <si>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</si>
  <si>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</si>
  <si>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</si>
  <si>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</si>
  <si>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</si>
  <si>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</si>
  <si>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</si>
  <si>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</si>
  <si>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</si>
  <si>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</si>
  <si>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</si>
  <si>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</si>
  <si>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</si>
  <si>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</si>
  <si>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</si>
  <si>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</si>
  <si>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</si>
  <si>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</si>
  <si>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</si>
  <si>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</si>
  <si>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</si>
  <si>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</si>
  <si>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</si>
  <si>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</si>
  <si>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</si>
  <si>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</si>
  <si>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</si>
  <si>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</si>
  <si>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</si>
  <si>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</si>
  <si>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</si>
  <si>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</si>
  <si>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</si>
  <si>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</si>
  <si>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</si>
  <si>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</si>
  <si>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</si>
  <si>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</si>
  <si>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</si>
  <si>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</si>
  <si>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</si>
  <si>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</si>
  <si>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</si>
  <si>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</si>
  <si>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</si>
  <si>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</si>
  <si>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</si>
  <si>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</si>
  <si>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</si>
  <si>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</si>
  <si>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</si>
  <si>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</si>
  <si>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</si>
  <si>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</si>
  <si>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</si>
  <si>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</si>
  <si>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</si>
  <si>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</si>
  <si>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</si>
  <si>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</si>
  <si>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</si>
  <si>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</si>
  <si>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</si>
  <si>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</si>
  <si>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</si>
  <si>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</si>
  <si>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</si>
  <si>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</si>
  <si>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</si>
  <si>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</si>
  <si>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</si>
  <si>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</si>
  <si>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</si>
  <si>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</si>
  <si>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</si>
  <si>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</si>
  <si>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</si>
  <si>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</si>
  <si>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</si>
  <si>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</si>
  <si>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</si>
  <si>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</si>
  <si>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</si>
  <si>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</si>
  <si>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</si>
  <si>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</si>
  <si>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</si>
  <si>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</si>
  <si>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</si>
  <si>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</si>
  <si>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</si>
  <si>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</si>
  <si>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</si>
  <si>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</si>
  <si>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</si>
  <si>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</si>
  <si>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</si>
  <si>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</si>
  <si>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</si>
  <si>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</si>
  <si>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</si>
  <si>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</si>
  <si>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</si>
  <si>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</si>
  <si>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</si>
  <si>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</si>
  <si>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</si>
  <si>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</si>
  <si>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</si>
  <si>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</si>
  <si>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</si>
  <si>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</si>
  <si>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</si>
  <si>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</si>
  <si>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</si>
  <si>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</si>
  <si>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</si>
  <si>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</si>
  <si>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</si>
  <si>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</si>
  <si>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</si>
  <si>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</si>
  <si>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</si>
  <si>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</si>
  <si>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</si>
  <si>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</si>
  <si>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</si>
  <si>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</si>
  <si>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</si>
  <si>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</si>
  <si>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</si>
  <si>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</si>
  <si>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</si>
  <si>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</si>
  <si>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</si>
  <si>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</si>
  <si>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</si>
  <si>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</si>
  <si>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</si>
  <si>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</si>
  <si>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</si>
  <si>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</si>
  <si>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</si>
  <si>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</si>
  <si>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</si>
  <si>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</si>
  <si>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</si>
  <si>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</si>
  <si>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</si>
  <si>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</si>
  <si>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</si>
  <si>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</si>
  <si>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</si>
  <si>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</si>
  <si>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</si>
  <si>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</si>
  <si>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</si>
  <si>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</si>
  <si>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</si>
  <si>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</si>
  <si>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</si>
  <si>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</si>
  <si>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</si>
  <si>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</si>
  <si>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</si>
  <si>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</si>
  <si>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</si>
  <si>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</si>
  <si>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</si>
  <si>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</si>
  <si>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</si>
  <si>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</si>
  <si>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</si>
  <si>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</si>
  <si>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</si>
  <si>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</si>
  <si>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</si>
  <si>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</si>
  <si>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</si>
  <si>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</si>
  <si>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</si>
  <si>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</si>
  <si>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</si>
  <si>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</si>
  <si>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</si>
  <si>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</si>
  <si>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</si>
  <si>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</si>
  <si>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</si>
  <si>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</si>
  <si>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</si>
  <si>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</si>
  <si>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</si>
  <si>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</si>
  <si>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</si>
  <si>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</si>
  <si>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</si>
  <si>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</si>
  <si>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</si>
  <si>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</si>
  <si>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</si>
  <si>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</si>
  <si>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</si>
  <si>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</si>
  <si>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</si>
  <si>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</si>
  <si>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</si>
  <si>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</si>
  <si>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</si>
  <si>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</si>
  <si>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</si>
  <si>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</si>
  <si>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</si>
  <si>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</si>
  <si>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</si>
  <si>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</si>
  <si>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</si>
  <si>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</si>
  <si>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</si>
  <si>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</si>
  <si>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</si>
  <si>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</si>
  <si>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</si>
  <si>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</si>
  <si>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</si>
  <si>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</si>
  <si>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</si>
  <si>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</si>
  <si>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</si>
  <si>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</si>
  <si>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</si>
  <si>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</si>
  <si>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</si>
  <si>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</si>
  <si>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</si>
  <si>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</si>
  <si>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</si>
  <si>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</si>
  <si>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</si>
  <si>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</si>
  <si>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</si>
  <si>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</si>
  <si>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</si>
  <si>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</si>
  <si>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</si>
  <si>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</si>
  <si>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</si>
  <si>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</si>
  <si>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</si>
  <si>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</si>
  <si>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</si>
  <si>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</si>
  <si>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</si>
  <si>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</si>
  <si>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</si>
  <si>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</si>
  <si>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</si>
  <si>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</si>
  <si>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</si>
  <si>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</si>
  <si>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</si>
  <si>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</si>
  <si>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</si>
  <si>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</si>
  <si>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</si>
  <si>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</si>
  <si>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</si>
  <si>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</si>
  <si>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</si>
  <si>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</si>
  <si>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</si>
  <si>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</si>
  <si>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</si>
  <si>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</si>
  <si>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</si>
  <si>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</si>
  <si>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</si>
  <si>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</si>
  <si>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</si>
  <si>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</si>
  <si>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</si>
  <si>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</si>
  <si>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</si>
  <si>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</si>
  <si>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</si>
  <si>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</si>
  <si>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</si>
  <si>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</si>
  <si>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</si>
  <si>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</si>
  <si>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</si>
  <si>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</si>
  <si>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</si>
  <si>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</si>
  <si>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</si>
  <si>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</si>
  <si>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</si>
  <si>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</si>
  <si>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</si>
  <si>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</si>
  <si>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</si>
  <si>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</si>
  <si>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</si>
  <si>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</si>
  <si>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</si>
  <si>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</si>
  <si>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</si>
  <si>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</si>
  <si>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</si>
  <si>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</si>
  <si>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</si>
  <si>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</si>
  <si>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</si>
  <si>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</si>
  <si>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</si>
  <si>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</si>
  <si>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</si>
  <si>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</si>
  <si>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</si>
  <si>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</si>
  <si>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</si>
  <si>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</si>
  <si>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</si>
  <si>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</si>
  <si>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</si>
  <si>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</si>
  <si>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</si>
  <si>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</si>
  <si>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</si>
  <si>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</si>
  <si>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</si>
  <si>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</si>
  <si>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</si>
  <si>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</si>
  <si>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</si>
  <si>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</si>
  <si>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</si>
  <si>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</si>
  <si>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</si>
  <si>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</si>
  <si>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</si>
  <si>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</si>
  <si>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</si>
  <si>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</si>
  <si>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</si>
  <si>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</si>
  <si>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</si>
  <si>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</si>
  <si>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</si>
  <si>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</si>
  <si>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</si>
  <si>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</si>
  <si>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</si>
  <si>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</si>
  <si>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</si>
  <si>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</si>
  <si>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</si>
  <si>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</si>
  <si>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</si>
  <si>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</si>
  <si>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</si>
  <si>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</si>
  <si>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</si>
  <si>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</si>
  <si>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</si>
  <si>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</si>
  <si>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</si>
  <si>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</si>
  <si>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</si>
  <si>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</si>
  <si>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</si>
  <si>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</si>
  <si>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</si>
  <si>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</si>
  <si>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</si>
  <si>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</si>
  <si>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</si>
  <si>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</si>
  <si>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</si>
  <si>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</si>
  <si>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</si>
  <si>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</si>
  <si>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</si>
  <si>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</si>
  <si>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</si>
  <si>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</si>
  <si>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</si>
  <si>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</si>
  <si>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</si>
  <si>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</si>
  <si>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</si>
  <si>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</si>
  <si>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</si>
  <si>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</si>
  <si>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</si>
  <si>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</si>
  <si>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</si>
  <si>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</si>
  <si>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</si>
  <si>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</si>
  <si>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</si>
  <si>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</si>
  <si>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</si>
  <si>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</si>
  <si>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</si>
  <si>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</si>
  <si>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</si>
  <si>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</si>
  <si>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</si>
  <si>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</si>
  <si>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</si>
  <si>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</si>
  <si>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</si>
  <si>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</si>
  <si>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</si>
  <si>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</si>
  <si>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</si>
  <si>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</si>
  <si>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</si>
  <si>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</si>
  <si>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</si>
  <si>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</si>
  <si>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</si>
  <si>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</si>
  <si>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</si>
  <si>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</si>
  <si>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</si>
  <si>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</si>
  <si>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</si>
  <si>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</si>
  <si>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</si>
  <si>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</si>
  <si>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</si>
  <si>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</si>
  <si>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</si>
  <si>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</si>
  <si>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</si>
  <si>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</si>
  <si>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</si>
  <si>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</si>
  <si>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</si>
  <si>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</si>
  <si>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</si>
  <si>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</si>
  <si>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</si>
  <si>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</si>
  <si>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</si>
  <si>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</si>
  <si>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</si>
  <si>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</si>
  <si>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</si>
  <si>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</si>
  <si>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</si>
  <si>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</si>
  <si>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</si>
  <si>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</si>
  <si>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</si>
  <si>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</si>
  <si>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</si>
  <si>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</si>
  <si>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</si>
  <si>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</si>
  <si>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</si>
  <si>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</si>
  <si>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</si>
  <si>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</si>
  <si>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</si>
  <si>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</si>
  <si>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</si>
  <si>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</si>
  <si>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</si>
  <si>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</si>
  <si>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</si>
  <si>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</si>
  <si>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</si>
  <si>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</si>
  <si>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</si>
  <si>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</si>
  <si>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</si>
  <si>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</si>
  <si>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</si>
  <si>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</si>
  <si>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</si>
  <si>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</si>
  <si>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</si>
  <si>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</si>
  <si>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</si>
  <si>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</si>
  <si>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</si>
  <si>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</si>
  <si>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</si>
  <si>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</si>
  <si>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</si>
  <si>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</si>
  <si>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</si>
  <si>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</si>
  <si>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</si>
  <si>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</si>
  <si>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</si>
  <si>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</si>
  <si>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</si>
  <si>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</si>
  <si>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</si>
  <si>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</si>
  <si>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</si>
  <si>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</si>
  <si>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</si>
  <si>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</si>
  <si>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</si>
  <si>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</si>
  <si>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</si>
  <si>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</si>
  <si>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</si>
  <si>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</si>
  <si>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</si>
  <si>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</si>
  <si>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</si>
  <si>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</si>
  <si>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</si>
  <si>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</si>
  <si>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</si>
  <si>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</si>
  <si>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</si>
  <si>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</si>
  <si>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</si>
  <si>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</si>
  <si>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</si>
  <si>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</si>
  <si>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</si>
  <si>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</si>
  <si>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</si>
  <si>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</si>
  <si>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</si>
  <si>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</si>
  <si>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</si>
  <si>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</si>
  <si>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</si>
  <si>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</si>
  <si>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</si>
  <si>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</si>
  <si>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</si>
  <si>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</si>
  <si>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</si>
  <si>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</si>
  <si>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</si>
  <si>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</si>
  <si>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</si>
  <si>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</si>
  <si>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</si>
  <si>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</si>
  <si>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</si>
  <si>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</si>
  <si>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</si>
  <si>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</si>
  <si>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</si>
  <si>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</si>
  <si>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</si>
  <si>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</si>
  <si>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</si>
  <si>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</si>
  <si>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</si>
  <si>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</si>
  <si>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</si>
  <si>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</si>
  <si>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</si>
  <si>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</si>
  <si>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</si>
  <si>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</si>
  <si>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</si>
  <si>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</si>
  <si>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</si>
  <si>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</si>
  <si>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</si>
  <si>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</si>
  <si>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</si>
  <si>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</si>
  <si>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</si>
  <si>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</si>
  <si>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</si>
  <si>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</si>
  <si>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</si>
  <si>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</si>
  <si>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</si>
  <si>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</si>
  <si>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</si>
  <si>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</si>
  <si>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</si>
  <si>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</si>
  <si>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</si>
  <si>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</si>
  <si>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</si>
  <si>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</si>
  <si>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</si>
  <si>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</si>
  <si>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</si>
  <si>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</si>
  <si>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</si>
  <si>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</si>
  <si>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</si>
  <si>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</si>
  <si>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</si>
  <si>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</si>
  <si>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</si>
  <si>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</si>
  <si>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</si>
  <si>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</si>
  <si>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</si>
  <si>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</si>
  <si>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</si>
  <si>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</si>
  <si>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</si>
  <si>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</si>
  <si>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</si>
  <si>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</si>
  <si>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</si>
  <si>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</si>
  <si>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</si>
  <si>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</si>
  <si>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</si>
  <si>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</si>
  <si>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</si>
  <si>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</si>
  <si>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</si>
  <si>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</si>
  <si>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</si>
  <si>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</si>
  <si>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</si>
  <si>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</si>
  <si>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</si>
  <si>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</si>
  <si>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</si>
  <si>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</si>
  <si>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</si>
  <si>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</si>
  <si>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</si>
  <si>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</si>
  <si>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</si>
  <si>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</si>
  <si>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</si>
  <si>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</si>
  <si>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</si>
  <si>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</si>
  <si>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</si>
  <si>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</si>
  <si>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</si>
  <si>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</si>
  <si>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</si>
  <si>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</si>
  <si>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</si>
  <si>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</si>
  <si>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</si>
  <si>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</si>
  <si>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</si>
  <si>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</si>
  <si>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</si>
  <si>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</si>
  <si>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</si>
  <si>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</si>
  <si>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</si>
  <si>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</si>
  <si>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</si>
  <si>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</si>
  <si>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</si>
  <si>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</si>
  <si>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</si>
  <si>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</si>
  <si>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</si>
  <si>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</si>
  <si>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</si>
  <si>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</si>
  <si>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</si>
  <si>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</si>
  <si>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</si>
  <si>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</si>
  <si>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</si>
  <si>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</si>
  <si>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</si>
  <si>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</si>
  <si>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</si>
  <si>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</si>
  <si>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</si>
  <si>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</si>
  <si>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</si>
  <si>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</si>
  <si>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</si>
  <si>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</si>
  <si>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</si>
  <si>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</si>
  <si>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</si>
  <si>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</si>
  <si>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</si>
  <si>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</si>
  <si>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</si>
  <si>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</si>
  <si>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</si>
  <si>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</si>
  <si>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</si>
  <si>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</si>
  <si>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</si>
  <si>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</si>
  <si>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</si>
  <si>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</si>
  <si>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</si>
  <si>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</si>
  <si>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</si>
  <si>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</si>
  <si>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</si>
  <si>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</si>
  <si>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</si>
  <si>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</si>
  <si>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</si>
  <si>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</si>
  <si>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</si>
  <si>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</si>
  <si>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</si>
  <si>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</si>
  <si>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</si>
  <si>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</si>
  <si>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</si>
  <si>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</si>
  <si>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</si>
  <si>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</si>
  <si>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</si>
  <si>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</si>
  <si>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</si>
  <si>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</si>
  <si>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</si>
  <si>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</si>
  <si>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</si>
  <si>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</si>
  <si>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</si>
  <si>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</si>
  <si>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</si>
  <si>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</si>
  <si>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</si>
  <si>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</si>
  <si>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</si>
  <si>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</si>
  <si>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</si>
  <si>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</si>
  <si>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</si>
  <si>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</si>
  <si>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</si>
  <si>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</si>
  <si>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</si>
  <si>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</si>
  <si>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</si>
  <si>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</si>
  <si>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</si>
  <si>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</si>
  <si>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</si>
  <si>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</si>
  <si>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</si>
  <si>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</si>
  <si>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</si>
  <si>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</si>
  <si>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</si>
  <si>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</si>
  <si>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</si>
  <si>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</si>
  <si>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</si>
  <si>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</si>
  <si>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</si>
  <si>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</si>
  <si>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</si>
  <si>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</si>
  <si>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</si>
  <si>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</si>
  <si>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</si>
  <si>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</si>
  <si>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</si>
  <si>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</si>
  <si>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</si>
  <si>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</si>
  <si>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</si>
  <si>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</si>
  <si>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</si>
  <si>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</si>
  <si>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</si>
  <si>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</si>
  <si>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</si>
  <si>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</si>
  <si>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</si>
  <si>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</si>
  <si>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</si>
  <si>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</si>
  <si>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</si>
  <si>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</si>
  <si>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</si>
  <si>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</si>
  <si>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</si>
  <si>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</si>
  <si>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</si>
  <si>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</si>
  <si>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</si>
  <si>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</si>
  <si>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</si>
  <si>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</si>
  <si>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</si>
  <si>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</si>
  <si>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</si>
  <si>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</si>
  <si>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</si>
  <si>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</si>
  <si>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</si>
  <si>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</si>
  <si>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</si>
  <si>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</si>
  <si>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</si>
  <si>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</si>
  <si>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</si>
  <si>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</si>
  <si>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</si>
  <si>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</si>
  <si>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</si>
  <si>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</si>
  <si>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</si>
  <si>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</si>
  <si>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</si>
  <si>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</si>
  <si>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</si>
  <si>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</si>
  <si>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</si>
  <si>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</si>
  <si>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</si>
  <si>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</si>
  <si>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</si>
  <si>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</si>
  <si>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</si>
  <si>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</si>
  <si>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</si>
  <si>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</si>
  <si>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</si>
  <si>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</si>
  <si>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</si>
  <si>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</si>
  <si>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</si>
  <si>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</si>
  <si>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</si>
  <si>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</si>
  <si>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</si>
  <si>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</si>
  <si>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</si>
  <si>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</si>
  <si>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</si>
  <si>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</si>
  <si>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</si>
  <si>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</si>
  <si>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</si>
  <si>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</si>
  <si>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</si>
  <si>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</si>
  <si>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</si>
  <si>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</si>
  <si>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</si>
  <si>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</si>
  <si>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</si>
  <si>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</si>
  <si>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</si>
  <si>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</si>
  <si>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</si>
  <si>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</si>
  <si>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</si>
  <si>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</si>
  <si>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</si>
  <si>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</si>
  <si>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</si>
  <si>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</si>
  <si>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</si>
  <si>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</si>
  <si>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</si>
  <si>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</si>
  <si>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</si>
  <si>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</si>
  <si>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</si>
  <si>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</si>
  <si>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</si>
  <si>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</si>
  <si>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</si>
  <si>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</si>
  <si>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</si>
  <si>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</si>
  <si>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</si>
  <si>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</si>
  <si>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</si>
  <si>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</si>
  <si>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</si>
  <si>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</si>
  <si>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</si>
  <si>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</si>
  <si>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</si>
  <si>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</si>
  <si>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</si>
  <si>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</si>
  <si>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</si>
  <si>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</si>
  <si>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</si>
  <si>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</si>
  <si>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</si>
  <si>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</si>
  <si>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</si>
  <si>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</si>
  <si>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</si>
  <si>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</si>
  <si>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</si>
  <si>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</si>
  <si>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</si>
  <si>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</si>
  <si>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</si>
  <si>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</si>
  <si>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</si>
  <si>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</si>
  <si>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</si>
  <si>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</si>
  <si>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</si>
  <si>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</si>
  <si>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</si>
  <si>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</si>
  <si>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</si>
  <si>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</si>
  <si>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</si>
  <si>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</si>
  <si>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</si>
  <si>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</si>
  <si>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</si>
  <si>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</si>
  <si>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</si>
  <si>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</si>
  <si>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</si>
  <si>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</si>
  <si>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</si>
  <si>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</si>
  <si>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</si>
  <si>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</si>
  <si>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</si>
  <si>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</si>
  <si>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</si>
  <si>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</si>
  <si>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</si>
  <si>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</si>
  <si>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</si>
  <si>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</si>
  <si>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</si>
  <si>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</si>
  <si>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</si>
  <si>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</si>
  <si>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</si>
  <si>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</si>
  <si>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</si>
  <si>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</si>
  <si>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</si>
  <si>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</si>
  <si>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</si>
  <si>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</si>
  <si>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</si>
  <si>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</si>
  <si>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</si>
  <si>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</si>
  <si>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</si>
  <si>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</si>
  <si>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</si>
  <si>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</si>
  <si>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</si>
  <si>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</si>
  <si>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</si>
  <si>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</si>
  <si>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</si>
  <si>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</si>
  <si>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</si>
  <si>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</si>
  <si>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</si>
  <si>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</si>
  <si>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</si>
  <si>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</si>
  <si>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</si>
  <si>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</si>
  <si>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</si>
  <si>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</si>
  <si>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</si>
  <si>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</si>
  <si>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</si>
  <si>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</si>
  <si>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</si>
  <si>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</si>
  <si>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</si>
  <si>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</si>
  <si>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</si>
  <si>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</si>
  <si>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</si>
  <si>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</si>
  <si>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</si>
  <si>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</si>
  <si>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</si>
  <si>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</si>
  <si>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</si>
  <si>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</si>
  <si>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</si>
  <si>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</si>
  <si>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</si>
  <si>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</si>
  <si>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</si>
  <si>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</si>
  <si>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</si>
  <si>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</si>
  <si>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</si>
  <si>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</si>
  <si>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</si>
  <si>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</si>
  <si>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</si>
  <si>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</si>
  <si>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</si>
  <si>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</si>
  <si>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</si>
  <si>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</si>
  <si>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</si>
  <si>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</si>
  <si>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</si>
  <si>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</si>
  <si>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</si>
  <si>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</si>
  <si>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</si>
  <si>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</si>
  <si>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</si>
  <si>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</si>
  <si>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</si>
  <si>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</si>
  <si>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</si>
  <si>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</si>
  <si>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</si>
  <si>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</si>
  <si>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</si>
  <si>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</si>
  <si>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</si>
  <si>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</si>
  <si>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</si>
  <si>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</si>
  <si>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</si>
  <si>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</si>
  <si>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</si>
  <si>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</si>
  <si>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</si>
  <si>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</si>
  <si>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</si>
  <si>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</si>
  <si>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</si>
  <si>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</si>
  <si>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</si>
  <si>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</si>
  <si>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</si>
  <si>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</si>
  <si>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</si>
  <si>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</si>
  <si>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</si>
  <si>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</si>
  <si>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</si>
  <si>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</si>
  <si>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</si>
  <si>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</si>
  <si>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</si>
  <si>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</si>
  <si>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</si>
  <si>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</si>
  <si>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</si>
  <si>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</si>
  <si>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</si>
  <si>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</si>
  <si>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</si>
  <si>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</si>
  <si>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</si>
  <si>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</si>
  <si>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</si>
  <si>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</si>
  <si>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</si>
  <si>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</si>
  <si>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</si>
  <si>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</si>
  <si>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</si>
  <si>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</si>
  <si>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</si>
  <si>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</si>
  <si>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</si>
  <si>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</si>
  <si>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</si>
  <si>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</si>
  <si>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</si>
  <si>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</si>
  <si>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</si>
  <si>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</si>
  <si>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</si>
  <si>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</si>
  <si>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</si>
  <si>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</si>
  <si>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</si>
  <si>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</si>
  <si>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</si>
  <si>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</si>
  <si>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</si>
  <si>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</si>
  <si>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</si>
  <si>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</si>
  <si>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</si>
  <si>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</si>
  <si>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</si>
  <si>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</si>
  <si>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</si>
  <si>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</si>
  <si>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</si>
  <si>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</si>
  <si>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</si>
  <si>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</si>
  <si>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</si>
  <si>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</si>
  <si>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</si>
  <si>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</si>
  <si>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</si>
  <si>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</si>
  <si>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</si>
  <si>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</si>
  <si>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</si>
  <si>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</si>
  <si>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</si>
  <si>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</si>
  <si>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</si>
  <si>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</si>
  <si>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</si>
  <si>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</si>
  <si>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</si>
  <si>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</si>
  <si>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</si>
  <si>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</si>
  <si>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</si>
  <si>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</si>
  <si>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</si>
  <si>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</si>
  <si>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</si>
  <si>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</si>
  <si>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</si>
  <si>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</si>
  <si>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</si>
  <si>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</si>
  <si>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</si>
  <si>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</si>
  <si>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</si>
  <si>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</si>
  <si>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</si>
  <si>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</si>
  <si>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</si>
  <si>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</si>
  <si>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</si>
  <si>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</si>
  <si>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</si>
  <si>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</si>
  <si>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</si>
  <si>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</si>
  <si>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</si>
  <si>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</si>
  <si>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</si>
  <si>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</si>
  <si>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</si>
  <si>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</si>
  <si>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</si>
  <si>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</si>
  <si>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</si>
  <si>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</si>
  <si>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</si>
  <si>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</si>
  <si>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</si>
  <si>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</si>
  <si>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</si>
  <si>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</si>
  <si>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</si>
  <si>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</si>
  <si>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</si>
  <si>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</si>
  <si>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</si>
  <si>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</si>
  <si>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</si>
  <si>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</si>
  <si>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</si>
  <si>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</si>
  <si>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</si>
  <si>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</si>
  <si>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</si>
  <si>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</si>
  <si>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</si>
  <si>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</si>
  <si>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</si>
  <si>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</si>
  <si>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</si>
  <si>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</si>
  <si>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</si>
  <si>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</si>
  <si>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</si>
  <si>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</si>
  <si>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</si>
  <si>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</si>
  <si>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</si>
  <si>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</si>
  <si>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</si>
  <si>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</si>
  <si>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</si>
  <si>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</si>
  <si>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</si>
  <si>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</si>
  <si>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</si>
  <si>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</si>
  <si>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</si>
  <si>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</si>
  <si>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</si>
  <si>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</si>
  <si>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</si>
  <si>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</si>
  <si>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</si>
  <si>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</si>
  <si>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</si>
  <si>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</si>
  <si>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</si>
  <si>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</si>
  <si>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</si>
  <si>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</si>
  <si>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</si>
  <si>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</si>
  <si>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</si>
  <si>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</si>
  <si>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</si>
  <si>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</si>
  <si>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</si>
  <si>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</si>
  <si>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</si>
  <si>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</si>
  <si>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</si>
  <si>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</si>
  <si>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</si>
  <si>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</si>
  <si>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</si>
  <si>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</si>
  <si>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</si>
  <si>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</si>
  <si>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</si>
  <si>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</si>
  <si>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</si>
  <si>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</si>
  <si>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</si>
  <si>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</si>
  <si>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</si>
  <si>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</si>
  <si>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</si>
  <si>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</si>
  <si>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</si>
  <si>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</si>
  <si>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</si>
  <si>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</si>
  <si>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</si>
  <si>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</si>
  <si>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</si>
  <si>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</si>
  <si>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</si>
  <si>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</si>
  <si>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</si>
  <si>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</si>
  <si>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</si>
  <si>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</si>
  <si>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</si>
  <si>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</si>
  <si>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</si>
  <si>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</si>
  <si>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</si>
  <si>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</si>
  <si>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</si>
  <si>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</si>
  <si>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</si>
  <si>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</si>
  <si>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</si>
  <si>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</si>
  <si>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</si>
  <si>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</si>
  <si>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</si>
  <si>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</si>
  <si>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</si>
  <si>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</si>
  <si>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</si>
  <si>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</si>
  <si>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</si>
  <si>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</si>
  <si>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</si>
  <si>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</si>
  <si>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</si>
  <si>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</si>
  <si>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</si>
  <si>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</si>
  <si>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</si>
  <si>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</si>
  <si>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</si>
  <si>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</si>
  <si>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</si>
  <si>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</si>
  <si>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</si>
  <si>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</si>
  <si>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</si>
  <si>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</si>
  <si>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</si>
  <si>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</si>
  <si>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</si>
  <si>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</si>
  <si>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</si>
  <si>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</si>
  <si>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</si>
  <si>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</si>
  <si>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</si>
  <si>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</si>
  <si>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</si>
  <si>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</si>
  <si>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</si>
  <si>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</si>
  <si>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</si>
  <si>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</si>
  <si>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</si>
  <si>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</si>
  <si>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</si>
  <si>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</si>
  <si>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</si>
  <si>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</si>
  <si>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</si>
  <si>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</si>
  <si>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</si>
  <si>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</si>
  <si>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</si>
  <si>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</si>
  <si>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</si>
  <si>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</si>
  <si>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</si>
  <si>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</si>
  <si>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</si>
  <si>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</si>
  <si>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</si>
  <si>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</si>
  <si>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</si>
  <si>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</si>
  <si>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</si>
  <si>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</si>
  <si>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</si>
  <si>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</si>
  <si>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</si>
  <si>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</si>
  <si>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</si>
  <si>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</si>
  <si>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</si>
  <si>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</si>
  <si>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</si>
  <si>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</si>
  <si>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</si>
  <si>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</si>
  <si>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</si>
  <si>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</si>
  <si>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</si>
  <si>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</si>
  <si>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</si>
  <si>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</si>
  <si>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</si>
  <si>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</si>
  <si>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</si>
  <si>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</si>
  <si>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</si>
  <si>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</si>
  <si>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</si>
  <si>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</si>
  <si>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</si>
  <si>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</si>
  <si>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</si>
  <si>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</si>
  <si>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</si>
  <si>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</si>
  <si>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</si>
  <si>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</si>
  <si>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</si>
  <si>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</si>
  <si>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</si>
  <si>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</si>
  <si>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</si>
  <si>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</si>
  <si>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</si>
  <si>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</si>
  <si>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</si>
  <si>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</si>
  <si>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</si>
  <si>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</si>
  <si>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</si>
  <si>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</si>
  <si>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</si>
  <si>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</si>
  <si>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</si>
  <si>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</si>
  <si>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</si>
  <si>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</si>
  <si>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</si>
  <si>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</si>
  <si>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</si>
  <si>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</si>
  <si>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</si>
  <si>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</si>
  <si>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</si>
  <si>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</si>
  <si>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</si>
  <si>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</si>
  <si>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</si>
  <si>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</si>
  <si>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</si>
  <si>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</si>
  <si>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</si>
  <si>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</si>
  <si>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</si>
  <si>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</si>
  <si>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</si>
  <si>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</si>
  <si>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</si>
  <si>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</si>
  <si>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</si>
  <si>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</si>
  <si>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</si>
  <si>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</si>
  <si>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</si>
  <si>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</si>
  <si>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</si>
  <si>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</si>
  <si>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</si>
  <si>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</si>
  <si>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</si>
  <si>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</si>
  <si>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</si>
  <si>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</si>
  <si>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</si>
  <si>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</si>
  <si>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</si>
  <si>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</si>
  <si>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</si>
  <si>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</si>
  <si>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</si>
  <si>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</si>
  <si>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</si>
  <si>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</si>
  <si>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</si>
  <si>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</si>
  <si>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</si>
  <si>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</si>
  <si>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</si>
  <si>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</si>
  <si>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</si>
  <si>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</si>
  <si>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</si>
  <si>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</si>
  <si>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</si>
  <si>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</si>
  <si>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</si>
  <si>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</si>
  <si>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</si>
  <si>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</si>
  <si>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</si>
  <si>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</si>
  <si>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</si>
  <si>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</si>
  <si>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</si>
  <si>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</si>
  <si>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</si>
  <si>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</si>
  <si>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</si>
  <si>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</si>
  <si>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</si>
  <si>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</si>
  <si>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</si>
  <si>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</si>
  <si>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</si>
  <si>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</si>
  <si>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</si>
  <si>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</si>
  <si>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</si>
  <si>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</si>
  <si>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</si>
  <si>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</si>
  <si>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</si>
  <si>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</si>
  <si>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</si>
  <si>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</si>
  <si>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</si>
  <si>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</si>
  <si>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</si>
  <si>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</si>
  <si>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</si>
  <si>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</si>
  <si>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</si>
  <si>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</si>
  <si>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</si>
  <si>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</si>
  <si>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</si>
  <si>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</si>
  <si>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</si>
  <si>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</si>
  <si>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</si>
  <si>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</si>
  <si>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</si>
  <si>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</si>
  <si>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</si>
  <si>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</si>
  <si>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</si>
  <si>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</si>
  <si>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</si>
  <si>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</si>
  <si>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</si>
  <si>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</si>
  <si>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</si>
  <si>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</si>
  <si>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</si>
  <si>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</si>
  <si>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</si>
  <si>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</si>
  <si>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</si>
  <si>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</si>
  <si>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</si>
  <si>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</si>
  <si>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</si>
  <si>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</si>
  <si>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</si>
  <si>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</si>
  <si>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</si>
  <si>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</si>
  <si>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</si>
  <si>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</si>
  <si>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</si>
  <si>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</si>
  <si>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</si>
  <si>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</si>
  <si>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</si>
  <si>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</si>
  <si>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</si>
  <si>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</si>
  <si>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</si>
  <si>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</si>
  <si>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</si>
  <si>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</si>
  <si>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</si>
  <si>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</si>
  <si>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</si>
  <si>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</si>
  <si>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</si>
  <si>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</si>
  <si>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</si>
  <si>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</si>
  <si>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</si>
  <si>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</si>
  <si>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</si>
  <si>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</si>
  <si>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</si>
  <si>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</si>
  <si>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</si>
  <si>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</si>
  <si>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</si>
  <si>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</si>
  <si>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</si>
  <si>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</si>
  <si>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</si>
  <si>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</si>
  <si>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</si>
  <si>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</si>
  <si>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</si>
  <si>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</si>
  <si>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</si>
  <si>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</si>
  <si>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</si>
  <si>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</si>
  <si>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</si>
  <si>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</si>
  <si>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</si>
  <si>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</si>
  <si>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</si>
  <si>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</si>
  <si>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</si>
  <si>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</si>
  <si>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</si>
  <si>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</si>
  <si>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</si>
  <si>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</si>
  <si>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</si>
  <si>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</si>
  <si>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</si>
  <si>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</si>
  <si>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</si>
  <si>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</si>
  <si>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</si>
  <si>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</si>
  <si>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</si>
  <si>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</si>
  <si>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</si>
  <si>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</si>
  <si>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</si>
  <si>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</si>
  <si>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</si>
  <si>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</si>
  <si>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</si>
  <si>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</si>
  <si>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</si>
  <si>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</si>
  <si>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</si>
  <si>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</si>
  <si>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</si>
  <si>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</si>
  <si>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</si>
  <si>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</si>
  <si>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</si>
  <si>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</si>
  <si>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</si>
  <si>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</si>
  <si>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</si>
  <si>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</si>
  <si>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</si>
  <si>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</si>
  <si>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</si>
  <si>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</si>
  <si>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</si>
  <si>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</si>
  <si>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</si>
  <si>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</si>
  <si>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</si>
  <si>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</si>
  <si>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</si>
  <si>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</si>
  <si>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</si>
  <si>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</si>
  <si>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</si>
  <si>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</si>
  <si>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</si>
  <si>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</si>
  <si>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</si>
  <si>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</si>
  <si>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</si>
  <si>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</si>
  <si>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</si>
  <si>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</si>
  <si>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</si>
  <si>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</si>
  <si>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</si>
  <si>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</si>
  <si>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</si>
  <si>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</si>
  <si>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</si>
  <si>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</si>
  <si>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</si>
  <si>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</si>
  <si>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</si>
  <si>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</si>
  <si>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</si>
  <si>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</si>
  <si>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</si>
  <si>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</si>
  <si>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</si>
  <si>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</si>
  <si>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</si>
  <si>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</si>
  <si>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</si>
  <si>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</si>
  <si>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</si>
  <si>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</si>
  <si>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</si>
  <si>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</si>
  <si>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</si>
  <si>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</si>
  <si>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</si>
  <si>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</si>
  <si>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</si>
  <si>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</si>
  <si>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</si>
  <si>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</si>
  <si>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</si>
  <si>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</si>
  <si>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</si>
  <si>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</si>
  <si>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</si>
  <si>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</si>
  <si>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</si>
  <si>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</si>
  <si>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</si>
  <si>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</si>
  <si>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</si>
  <si>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</si>
  <si>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</si>
  <si>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</si>
  <si>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</si>
  <si>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</si>
  <si>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</si>
  <si>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</si>
  <si>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</si>
  <si>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</si>
  <si>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</si>
  <si>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</si>
  <si>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</si>
  <si>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</si>
  <si>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</si>
  <si>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</si>
  <si>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</si>
  <si>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</si>
  <si>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</si>
  <si>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</si>
  <si>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</si>
  <si>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</si>
  <si>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</si>
  <si>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</si>
  <si>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</si>
  <si>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</si>
  <si>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</si>
  <si>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</si>
  <si>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</si>
  <si>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</si>
  <si>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</si>
  <si>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</si>
  <si>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</si>
  <si>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</si>
  <si>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</si>
  <si>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</si>
  <si>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</si>
  <si>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</si>
  <si>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</si>
  <si>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</si>
  <si>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</si>
  <si>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</si>
  <si>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</si>
  <si>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</si>
  <si>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</si>
  <si>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</si>
  <si>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</si>
  <si>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</si>
  <si>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</si>
  <si>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</si>
  <si>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</si>
  <si>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</si>
  <si>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</si>
  <si>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</si>
  <si>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</si>
  <si>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</si>
  <si>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</si>
  <si>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</si>
  <si>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</si>
  <si>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</si>
  <si>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</si>
  <si>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</si>
  <si>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</si>
  <si>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</si>
  <si>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</si>
  <si>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</si>
  <si>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</si>
  <si>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</si>
  <si>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</si>
  <si>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</si>
  <si>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</si>
  <si>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</si>
  <si>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</si>
  <si>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</si>
  <si>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</si>
  <si>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</si>
  <si>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</si>
  <si>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</si>
  <si>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</si>
  <si>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</si>
  <si>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</si>
  <si>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</si>
  <si>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</si>
  <si>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</si>
  <si>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</si>
  <si>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</si>
  <si>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</si>
  <si>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</si>
  <si>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</si>
  <si>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</si>
  <si>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</si>
  <si>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</si>
  <si>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</si>
  <si>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</si>
  <si>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</si>
  <si>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</si>
  <si>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</si>
  <si>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</si>
  <si>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</si>
  <si>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</si>
  <si>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</si>
  <si>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</si>
  <si>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</si>
  <si>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</si>
  <si>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</si>
  <si>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</si>
  <si>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</si>
  <si>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</si>
  <si>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</si>
  <si>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</si>
  <si>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</si>
  <si>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</si>
  <si>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</si>
  <si>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</si>
  <si>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</si>
  <si>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</si>
  <si>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</si>
  <si>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</si>
  <si>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</si>
  <si>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</si>
  <si>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</si>
  <si>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</si>
  <si>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</si>
  <si>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</si>
  <si>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</si>
  <si>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</si>
  <si>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</si>
  <si>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</si>
  <si>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</si>
  <si>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</si>
  <si>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</si>
  <si>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</si>
  <si>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</si>
  <si>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</si>
  <si>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</si>
  <si>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</si>
  <si>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</si>
  <si>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</si>
  <si>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</si>
  <si>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</si>
  <si>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</si>
  <si>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</si>
  <si>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</si>
  <si>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</si>
  <si>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</si>
  <si>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</si>
  <si>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</si>
  <si>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</si>
  <si>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</si>
  <si>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</si>
  <si>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</si>
  <si>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</si>
  <si>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</si>
  <si>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</si>
  <si>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</si>
  <si>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</si>
  <si>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</si>
  <si>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</si>
  <si>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</si>
  <si>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</si>
  <si>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</si>
  <si>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</si>
  <si>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</si>
  <si>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</si>
  <si>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</si>
  <si>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</si>
  <si>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</si>
  <si>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</si>
  <si>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</si>
  <si>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</si>
  <si>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</si>
  <si>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</si>
  <si>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</si>
  <si>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</si>
  <si>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</si>
  <si>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</si>
  <si>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</si>
  <si>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</si>
  <si>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</si>
  <si>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</si>
  <si>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</si>
  <si>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</si>
  <si>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</si>
  <si>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</si>
  <si>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</si>
  <si>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</si>
  <si>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</si>
  <si>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</si>
  <si>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</si>
  <si>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</si>
  <si>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</si>
  <si>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</si>
  <si>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</si>
  <si>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</si>
  <si>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</si>
  <si>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</si>
  <si>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</si>
  <si>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</si>
  <si>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</si>
  <si>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</si>
  <si>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</si>
  <si>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</si>
  <si>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</si>
  <si>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</si>
  <si>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</si>
  <si>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</si>
  <si>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</si>
  <si>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</si>
  <si>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</si>
  <si>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</si>
  <si>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</si>
  <si>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</si>
  <si>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</si>
  <si>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</si>
  <si>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</si>
  <si>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</si>
  <si>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</si>
  <si>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</si>
  <si>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</si>
  <si>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</si>
  <si>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</si>
  <si>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</si>
  <si>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</si>
  <si>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</si>
  <si>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</si>
  <si>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</si>
  <si>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</si>
  <si>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</si>
  <si>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</si>
  <si>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</si>
  <si>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</si>
  <si>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</si>
  <si>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</si>
  <si>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</si>
  <si>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</si>
  <si>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</si>
  <si>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</si>
  <si>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</si>
  <si>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</si>
  <si>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</si>
  <si>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</si>
  <si>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</si>
  <si>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</si>
  <si>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</si>
  <si>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</si>
  <si>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</si>
  <si>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</si>
  <si>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</si>
  <si>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</si>
  <si>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</si>
  <si>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</si>
  <si>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</si>
  <si>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</si>
  <si>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</si>
  <si>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</si>
  <si>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</si>
  <si>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</si>
  <si>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</si>
  <si>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</si>
  <si>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</si>
  <si>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</si>
  <si>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</si>
  <si>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</si>
  <si>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</si>
  <si>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</si>
  <si>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</si>
  <si>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</si>
  <si>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</si>
  <si>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</si>
  <si>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</si>
  <si>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</si>
  <si>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</si>
  <si>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</si>
  <si>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</si>
  <si>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</si>
  <si>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</si>
  <si>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</si>
  <si>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</si>
  <si>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</si>
  <si>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</si>
  <si>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</si>
  <si>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</si>
  <si>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</si>
  <si>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</si>
  <si>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</si>
  <si>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</si>
  <si>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</si>
  <si>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</si>
  <si>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</si>
  <si>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</si>
  <si>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</si>
  <si>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</si>
  <si>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</si>
  <si>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</si>
  <si>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</si>
  <si>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</si>
  <si>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</si>
  <si>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</si>
  <si>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</si>
  <si>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</si>
  <si>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</si>
  <si>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</si>
  <si>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</si>
  <si>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</si>
  <si>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</si>
  <si>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</si>
  <si>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</si>
  <si>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</si>
  <si>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</si>
  <si>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</si>
  <si>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</si>
  <si>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</si>
  <si>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</si>
  <si>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</si>
  <si>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</si>
  <si>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</si>
  <si>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</si>
  <si>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</si>
  <si>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</si>
  <si>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</si>
  <si>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</si>
  <si>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</si>
  <si>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</si>
  <si>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</si>
  <si>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</si>
  <si>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</si>
  <si>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</si>
  <si>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</si>
  <si>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</si>
  <si>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</si>
  <si>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</si>
  <si>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</si>
  <si>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</si>
  <si>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</si>
  <si>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</si>
  <si>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</si>
  <si>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</si>
  <si>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</si>
  <si>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</si>
  <si>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</si>
  <si>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</si>
  <si>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</si>
  <si>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</si>
  <si>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</si>
  <si>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</si>
  <si>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</si>
  <si>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</si>
  <si>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</si>
  <si>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</si>
  <si>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</si>
  <si>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</si>
  <si>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</si>
  <si>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</si>
  <si>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</si>
  <si>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</si>
  <si>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</si>
  <si>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</si>
  <si>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</si>
  <si>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</si>
  <si>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</si>
  <si>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</si>
  <si>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</si>
  <si>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</si>
  <si>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</si>
  <si>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</si>
  <si>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</si>
  <si>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</si>
  <si>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</si>
  <si>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</si>
  <si>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</si>
  <si>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</si>
  <si>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</si>
  <si>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</si>
  <si>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</si>
  <si>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</si>
  <si>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</si>
  <si>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</si>
  <si>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</si>
  <si>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</si>
  <si>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</si>
  <si>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</si>
  <si>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</si>
  <si>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</si>
  <si>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</si>
  <si>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</si>
  <si>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</si>
  <si>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</si>
  <si>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</si>
  <si>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</si>
  <si>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</si>
  <si>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</si>
  <si>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</si>
  <si>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</si>
  <si>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</si>
  <si>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</si>
  <si>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</si>
  <si>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</si>
  <si>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</si>
  <si>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</si>
  <si>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</si>
  <si>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</si>
  <si>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</si>
  <si>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</si>
  <si>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</si>
  <si>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</si>
  <si>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</si>
  <si>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</si>
  <si>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</si>
  <si>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</si>
  <si>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</si>
  <si>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</si>
  <si>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</si>
  <si>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</si>
  <si>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</si>
  <si>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</si>
  <si>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</si>
  <si>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</si>
  <si>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</si>
  <si>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</si>
  <si>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</si>
  <si>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</si>
  <si>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</si>
  <si>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</si>
  <si>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</si>
  <si>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</si>
  <si>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</si>
  <si>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</si>
  <si>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</si>
  <si>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</si>
  <si>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</si>
  <si>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</si>
  <si>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</si>
  <si>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</si>
  <si>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</si>
  <si>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</si>
  <si>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</si>
  <si>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</si>
  <si>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</si>
  <si>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</si>
  <si>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</si>
  <si>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</si>
  <si>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</si>
  <si>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</si>
  <si>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</si>
  <si>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</si>
  <si>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</si>
  <si>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</si>
  <si>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</si>
  <si>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</si>
  <si>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</si>
  <si>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</si>
  <si>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</si>
  <si>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</si>
  <si>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</si>
  <si>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</si>
  <si>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</si>
  <si>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</si>
  <si>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</si>
  <si>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</si>
  <si>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</si>
  <si>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</si>
  <si>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</si>
  <si>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</si>
  <si>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</si>
  <si>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</si>
  <si>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</si>
  <si>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</si>
  <si>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</si>
  <si>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</si>
  <si>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</si>
  <si>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</si>
  <si>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</si>
  <si>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</si>
  <si>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</si>
  <si>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</si>
  <si>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</si>
  <si>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</si>
  <si>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</si>
  <si>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</si>
  <si>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</si>
  <si>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</si>
  <si>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</si>
  <si>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</si>
  <si>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</si>
  <si>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</si>
  <si>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</si>
  <si>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</si>
  <si>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</si>
  <si>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</si>
  <si>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</si>
  <si>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</si>
  <si>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</si>
  <si>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</si>
  <si>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</si>
  <si>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</si>
  <si>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</si>
  <si>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</si>
  <si>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</si>
  <si>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</si>
  <si>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</si>
  <si>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</si>
  <si>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</si>
  <si>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</si>
  <si>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</si>
  <si>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</si>
  <si>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</si>
  <si>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</si>
  <si>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</si>
  <si>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</si>
  <si>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</si>
  <si>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</si>
  <si>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</si>
  <si>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</si>
  <si>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</si>
  <si>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</si>
  <si>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</si>
  <si>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</si>
  <si>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</si>
  <si>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</si>
  <si>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</si>
  <si>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</si>
  <si>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</si>
  <si>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</si>
  <si>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</si>
  <si>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</si>
  <si>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</si>
  <si>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</si>
  <si>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</si>
  <si>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</si>
  <si>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</si>
  <si>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</si>
  <si>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</si>
  <si>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</si>
  <si>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</si>
  <si>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</si>
  <si>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</si>
  <si>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</si>
  <si>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</si>
  <si>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</si>
  <si>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</si>
  <si>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</si>
  <si>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</si>
  <si>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</si>
  <si>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</si>
  <si>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</si>
  <si>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</si>
  <si>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</si>
  <si>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</si>
  <si>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</si>
  <si>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</si>
  <si>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</si>
  <si>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</si>
  <si>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</si>
  <si>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</si>
  <si>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</si>
  <si>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</si>
  <si>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</si>
  <si>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</si>
  <si>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</si>
  <si>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</si>
  <si>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</si>
  <si>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</si>
  <si>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</si>
  <si>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</si>
  <si>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</si>
  <si>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</si>
  <si>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</si>
  <si>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</si>
  <si>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</si>
  <si>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</si>
  <si>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</si>
  <si>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</si>
  <si>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</si>
  <si>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</si>
  <si>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</si>
  <si>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</si>
  <si>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</si>
  <si>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</si>
  <si>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</si>
  <si>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</si>
  <si>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</si>
  <si>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</si>
  <si>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</si>
  <si>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</si>
  <si>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</si>
  <si>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</si>
  <si>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</si>
  <si>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</si>
  <si>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</si>
  <si>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</si>
  <si>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</si>
  <si>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</si>
  <si>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</si>
  <si>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</si>
  <si>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</si>
  <si>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</si>
  <si>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</si>
  <si>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</si>
  <si>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</si>
  <si>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</si>
  <si>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</si>
  <si>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</si>
  <si>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</si>
  <si>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</si>
  <si>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</si>
  <si>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</si>
  <si>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</si>
  <si>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</si>
  <si>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</si>
  <si>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</si>
  <si>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</si>
  <si>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</si>
  <si>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</si>
  <si>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</si>
  <si>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</si>
  <si>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</si>
  <si>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</si>
  <si>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</si>
  <si>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</si>
  <si>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</si>
  <si>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</si>
  <si>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</si>
  <si>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</si>
  <si>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</si>
  <si>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</si>
  <si>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</si>
  <si>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</si>
  <si>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</si>
  <si>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</si>
  <si>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</si>
  <si>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</si>
  <si>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</si>
  <si>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</si>
  <si>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</si>
  <si>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</si>
  <si>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</si>
  <si>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</si>
  <si>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</si>
  <si>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</si>
  <si>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</si>
  <si>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</si>
  <si>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</si>
  <si>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</si>
  <si>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</si>
  <si>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</si>
  <si>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</si>
  <si>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</si>
  <si>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</si>
  <si>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</si>
  <si>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</si>
  <si>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</si>
  <si>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</si>
  <si>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</si>
  <si>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</si>
  <si>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</si>
  <si>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</si>
  <si>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</si>
  <si>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</si>
  <si>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</si>
  <si>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</si>
  <si>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</si>
  <si>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</si>
  <si>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</si>
  <si>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</si>
  <si>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</si>
  <si>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</si>
  <si>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</si>
  <si>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</si>
  <si>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</si>
  <si>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</si>
  <si>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</si>
  <si>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</si>
  <si>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</si>
  <si>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</si>
  <si>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</si>
  <si>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</si>
  <si>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</si>
  <si>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</si>
  <si>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</si>
  <si>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</si>
  <si>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</si>
  <si>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</si>
  <si>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</si>
  <si>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</si>
  <si>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</si>
  <si>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</si>
  <si>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</si>
  <si>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</si>
  <si>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</si>
  <si>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</si>
  <si>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</si>
  <si>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</si>
  <si>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</si>
  <si>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</si>
  <si>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</si>
  <si>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</si>
  <si>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</si>
  <si>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</si>
  <si>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</si>
  <si>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</si>
  <si>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</si>
  <si>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</si>
  <si>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</si>
  <si>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</si>
  <si>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</si>
  <si>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</si>
  <si>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</si>
  <si>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</si>
  <si>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</si>
  <si>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</si>
  <si>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</si>
  <si>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</si>
  <si>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</si>
  <si>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</si>
  <si>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</si>
  <si>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</si>
  <si>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</si>
  <si>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</si>
  <si>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</si>
  <si>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</si>
  <si>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</si>
  <si>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</si>
  <si>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</si>
  <si>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</si>
  <si>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</si>
  <si>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</si>
  <si>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</si>
  <si>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</si>
  <si>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</si>
  <si>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</si>
  <si>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</si>
  <si>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</si>
  <si>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</si>
  <si>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</si>
  <si>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</si>
  <si>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</si>
  <si>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</si>
  <si>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</si>
  <si>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</si>
  <si>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</si>
  <si>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</si>
  <si>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</si>
  <si>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</si>
  <si>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</si>
  <si>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</si>
  <si>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</si>
  <si>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</si>
  <si>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</si>
  <si>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</si>
  <si>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</si>
  <si>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</si>
  <si>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</si>
  <si>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</si>
  <si>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</si>
  <si>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</si>
  <si>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</si>
  <si>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</si>
  <si>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</si>
  <si>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</si>
  <si>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</si>
  <si>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</si>
  <si>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</si>
  <si>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</si>
  <si>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</si>
  <si>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</si>
  <si>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</si>
  <si>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</si>
  <si>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</si>
  <si>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</si>
  <si>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</si>
  <si>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</si>
  <si>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</si>
  <si>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</si>
  <si>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</si>
  <si>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</si>
  <si>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</si>
  <si>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</si>
  <si>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</si>
  <si>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</si>
  <si>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</si>
  <si>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</si>
  <si>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</si>
  <si>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</si>
  <si>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</si>
  <si>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</si>
  <si>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</si>
  <si>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</si>
  <si>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</si>
  <si>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</si>
  <si>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</si>
  <si>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</si>
  <si>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</si>
  <si>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</si>
  <si>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</si>
  <si>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</si>
  <si>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</si>
  <si>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</si>
  <si>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</si>
  <si>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</si>
  <si>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</si>
  <si>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</si>
  <si>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</si>
  <si>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</si>
  <si>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</si>
  <si>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</si>
  <si>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</si>
  <si>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</si>
  <si>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</si>
  <si>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</si>
  <si>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</si>
  <si>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</si>
  <si>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</si>
  <si>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</si>
  <si>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</si>
  <si>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</si>
  <si>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</si>
  <si>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</si>
  <si>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</si>
  <si>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</si>
  <si>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</si>
  <si>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</si>
  <si>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</si>
  <si>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</si>
  <si>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</si>
  <si>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</si>
  <si>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</si>
  <si>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</si>
  <si>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</si>
  <si>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</si>
  <si>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</si>
  <si>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</si>
  <si>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</si>
  <si>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</si>
  <si>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</si>
  <si>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</si>
  <si>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</si>
  <si>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</si>
  <si>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</si>
  <si>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</si>
  <si>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</si>
  <si>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</si>
  <si>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</si>
  <si>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</si>
  <si>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</si>
  <si>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</si>
  <si>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</si>
  <si>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</si>
  <si>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</si>
  <si>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</si>
  <si>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</si>
  <si>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</si>
  <si>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</si>
  <si>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</si>
  <si>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</si>
  <si>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</si>
  <si>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</si>
  <si>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</si>
  <si>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</si>
  <si>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</si>
  <si>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</si>
  <si>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</si>
  <si>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</si>
  <si>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</si>
  <si>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</si>
  <si>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</si>
  <si>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</si>
  <si>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</si>
  <si>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</si>
  <si>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</si>
  <si>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</si>
  <si>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</si>
  <si>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</si>
  <si>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</si>
  <si>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</si>
  <si>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</si>
  <si>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</si>
  <si>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</si>
  <si>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</si>
  <si>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</si>
  <si>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</si>
  <si>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</si>
  <si>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</si>
  <si>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</si>
  <si>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</si>
  <si>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</si>
  <si>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</si>
  <si>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</si>
  <si>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</si>
  <si>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</si>
  <si>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</si>
  <si>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</si>
  <si>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</si>
  <si>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</si>
  <si>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</si>
  <si>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</si>
  <si>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</si>
  <si>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</si>
  <si>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</si>
  <si>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</si>
  <si>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</si>
  <si>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</si>
  <si>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</si>
  <si>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</si>
  <si>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</si>
  <si>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</si>
  <si>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</si>
  <si>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</si>
  <si>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</si>
  <si>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</si>
  <si>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</si>
  <si>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</si>
  <si>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</si>
  <si>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</si>
  <si>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</si>
  <si>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</si>
  <si>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</si>
  <si>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</si>
  <si>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</si>
  <si>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</si>
  <si>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</si>
  <si>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</si>
  <si>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</si>
  <si>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</si>
  <si>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</si>
  <si>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</si>
  <si>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</si>
  <si>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</si>
  <si>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</si>
  <si>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</si>
  <si>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</si>
  <si>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</si>
  <si>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</si>
  <si>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</si>
  <si>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</si>
  <si>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</si>
  <si>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</si>
  <si>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</si>
  <si>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</si>
  <si>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</si>
  <si>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</si>
  <si>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</si>
  <si>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</si>
  <si>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</si>
  <si>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</si>
  <si>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</si>
  <si>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</si>
  <si>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</si>
  <si>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</si>
  <si>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</si>
  <si>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</si>
  <si>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</si>
  <si>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</si>
  <si>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</si>
  <si>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</si>
  <si>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</si>
  <si>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</si>
  <si>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</si>
  <si>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</si>
  <si>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</si>
  <si>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</si>
  <si>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</si>
  <si>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</si>
  <si>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</si>
  <si>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</si>
  <si>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</si>
  <si>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</si>
  <si>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</si>
  <si>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</si>
  <si>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</si>
  <si>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</si>
  <si>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</si>
  <si>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</si>
  <si>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</si>
  <si>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</si>
  <si>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</si>
  <si>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</si>
  <si>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</si>
  <si>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</si>
  <si>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</si>
  <si>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</si>
  <si>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</si>
  <si>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</si>
  <si>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</si>
  <si>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</si>
  <si>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</si>
  <si>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</si>
  <si>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</si>
  <si>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</si>
  <si>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</si>
  <si>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</si>
  <si>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</si>
  <si>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</si>
  <si>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</si>
  <si>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</si>
  <si>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</si>
  <si>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</si>
  <si>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</si>
  <si>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</si>
  <si>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</si>
  <si>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</si>
  <si>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</si>
  <si>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</si>
  <si>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</si>
  <si>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</si>
  <si>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</si>
  <si>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</si>
  <si>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</si>
  <si>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</si>
  <si>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</si>
  <si>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</si>
  <si>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</si>
  <si>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</si>
  <si>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</si>
  <si>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</si>
  <si>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</si>
  <si>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</si>
  <si>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</si>
  <si>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</si>
  <si>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</si>
  <si>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</si>
  <si>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</si>
  <si>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</si>
  <si>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</si>
  <si>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</si>
  <si>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</si>
  <si>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</si>
  <si>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</si>
  <si>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</si>
  <si>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</si>
  <si>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</si>
  <si>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</si>
  <si>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</si>
  <si>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</si>
  <si>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</si>
  <si>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</si>
  <si>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</si>
  <si>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</si>
  <si>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</si>
  <si>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</si>
  <si>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</si>
  <si>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</si>
  <si>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</si>
  <si>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</si>
  <si>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</si>
  <si>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</si>
  <si>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</si>
  <si>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</si>
  <si>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</si>
  <si>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</si>
  <si>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</si>
  <si>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</si>
  <si>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</si>
  <si>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</si>
  <si>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</si>
  <si>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</si>
  <si>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</si>
  <si>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</si>
  <si>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</si>
  <si>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</si>
  <si>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</si>
  <si>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</si>
  <si>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</si>
  <si>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</si>
  <si>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</si>
  <si>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</si>
  <si>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</si>
  <si>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</si>
  <si>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</si>
  <si>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</si>
  <si>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</si>
  <si>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</si>
  <si>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</si>
  <si>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</si>
  <si>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</si>
  <si>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</si>
  <si>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</si>
  <si>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</si>
  <si>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</si>
  <si>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</si>
  <si>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</si>
  <si>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</si>
  <si>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</si>
  <si>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</si>
  <si>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</si>
  <si>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</si>
  <si>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</si>
  <si>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</si>
  <si>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</si>
  <si>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</si>
  <si>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</si>
  <si>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</si>
  <si>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</si>
  <si>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</si>
  <si>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</si>
  <si>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</si>
  <si>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</si>
  <si>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</si>
  <si>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</si>
  <si>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</si>
  <si>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</si>
  <si>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</si>
  <si>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</si>
  <si>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</si>
  <si>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</si>
  <si>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</si>
  <si>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</si>
  <si>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</si>
  <si>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</si>
  <si>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</si>
  <si>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</si>
  <si>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</si>
  <si>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</si>
  <si>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</si>
  <si>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</si>
  <si>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</si>
  <si>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</si>
  <si>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</si>
  <si>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</si>
  <si>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</si>
  <si>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</si>
  <si>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</si>
  <si>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</si>
  <si>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</si>
  <si>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</si>
  <si>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</si>
  <si>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</si>
  <si>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</si>
  <si>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</si>
  <si>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</si>
  <si>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</si>
  <si>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</si>
  <si>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</si>
  <si>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</si>
  <si>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</si>
  <si>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</si>
  <si>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</si>
  <si>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</si>
  <si>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</si>
  <si>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</si>
  <si>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</si>
  <si>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</si>
  <si>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</si>
  <si>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</si>
  <si>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</si>
  <si>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</si>
  <si>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</si>
  <si>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</si>
  <si>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</si>
  <si>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</si>
  <si>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</si>
  <si>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</si>
  <si>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</si>
  <si>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</si>
  <si>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</si>
  <si>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</si>
  <si>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</si>
  <si>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</si>
  <si>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</si>
  <si>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</si>
  <si>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</si>
  <si>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</si>
  <si>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</si>
  <si>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</si>
  <si>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</si>
  <si>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</si>
  <si>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</si>
  <si>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</si>
  <si>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</si>
  <si>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</si>
  <si>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</si>
  <si>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</si>
  <si>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</si>
  <si>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</si>
  <si>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</si>
  <si>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</si>
  <si>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</si>
  <si>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</si>
  <si>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</si>
  <si>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</si>
  <si>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</si>
  <si>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</si>
  <si>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</si>
  <si>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</si>
  <si>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</si>
  <si>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</si>
  <si>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</si>
  <si>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</si>
  <si>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</si>
  <si>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</si>
  <si>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</si>
  <si>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</si>
  <si>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</si>
  <si>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</si>
  <si>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</si>
  <si>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</si>
  <si>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</si>
  <si>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</si>
  <si>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</si>
  <si>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</si>
  <si>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</si>
  <si>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</si>
  <si>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</si>
  <si>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</si>
  <si>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</si>
  <si>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</si>
  <si>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</si>
  <si>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</si>
  <si>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</si>
  <si>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</si>
  <si>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</si>
  <si>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</si>
  <si>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</si>
  <si>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</si>
  <si>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</si>
  <si>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</si>
  <si>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</si>
  <si>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</si>
  <si>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</si>
  <si>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</si>
  <si>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</si>
  <si>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</si>
  <si>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</si>
  <si>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</si>
  <si>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</si>
  <si>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</si>
  <si>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</si>
  <si>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</si>
  <si>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</si>
  <si>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</si>
  <si>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</si>
  <si>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</si>
  <si>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</si>
  <si>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</si>
  <si>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</si>
  <si>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</si>
  <si>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</si>
  <si>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</si>
  <si>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</si>
  <si>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</si>
  <si>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</si>
  <si>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</si>
  <si>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</si>
  <si>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</si>
  <si>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</si>
  <si>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</si>
  <si>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</si>
  <si>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</si>
  <si>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</si>
  <si>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</si>
  <si>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</si>
  <si>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</si>
  <si>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</si>
  <si>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</si>
  <si>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</si>
  <si>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</si>
  <si>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</si>
  <si>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</si>
  <si>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</si>
  <si>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</si>
  <si>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</si>
  <si>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</si>
  <si>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</si>
  <si>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</si>
  <si>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</si>
  <si>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</si>
  <si>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</si>
  <si>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</si>
  <si>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</si>
  <si>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</si>
  <si>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</si>
  <si>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</si>
  <si>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</si>
  <si>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</si>
  <si>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</si>
  <si>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</si>
  <si>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</si>
  <si>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</si>
  <si>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</si>
  <si>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</si>
  <si>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</si>
  <si>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</si>
  <si>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</si>
  <si>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</si>
  <si>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</si>
  <si>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</si>
  <si>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</si>
  <si>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</si>
  <si>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</si>
  <si>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</si>
  <si>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</si>
  <si>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</si>
  <si>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</si>
  <si>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</si>
  <si>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</si>
  <si>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</si>
  <si>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</si>
  <si>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</si>
  <si>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</si>
  <si>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</si>
  <si>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</si>
  <si>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</si>
  <si>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</si>
  <si>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</si>
  <si>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</si>
  <si>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</si>
  <si>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</si>
  <si>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</si>
  <si>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</si>
  <si>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</si>
  <si>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</si>
  <si>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</si>
  <si>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</si>
  <si>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</si>
  <si>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</si>
  <si>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</si>
  <si>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</si>
  <si>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</si>
  <si>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</si>
  <si>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</si>
  <si>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</si>
  <si>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</si>
  <si>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</si>
  <si>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</si>
  <si>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</si>
  <si>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</si>
  <si>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</si>
  <si>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</si>
  <si>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</si>
  <si>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</si>
  <si>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</si>
  <si>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</si>
  <si>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</si>
  <si>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</si>
  <si>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</si>
  <si>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</si>
  <si>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</si>
  <si>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</si>
  <si>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</si>
  <si>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</si>
  <si>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</si>
  <si>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</si>
  <si>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</si>
  <si>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</si>
  <si>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</si>
  <si>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</si>
  <si>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</si>
  <si>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</si>
  <si>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</si>
  <si>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</si>
  <si>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</si>
  <si>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</si>
  <si>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</si>
  <si>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</si>
  <si>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</si>
  <si>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</si>
  <si>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</si>
  <si>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</si>
  <si>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</si>
  <si>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</si>
  <si>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</si>
  <si>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</si>
  <si>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</si>
  <si>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</si>
  <si>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</si>
  <si>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</si>
  <si>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</si>
  <si>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</si>
  <si>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</si>
  <si>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</si>
  <si>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</si>
  <si>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</si>
  <si>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</si>
  <si>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</si>
  <si>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</si>
  <si>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</si>
  <si>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</si>
  <si>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</si>
  <si>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</si>
  <si>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</si>
  <si>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</si>
  <si>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</si>
  <si>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</si>
  <si>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</si>
  <si>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</si>
  <si>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</si>
  <si>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</si>
  <si>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</si>
  <si>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</si>
  <si>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</si>
  <si>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</si>
  <si>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</si>
  <si>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</si>
  <si>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</si>
  <si>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</si>
  <si>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</si>
  <si>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</si>
  <si>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</si>
  <si>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</si>
  <si>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</si>
  <si>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</si>
  <si>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</si>
  <si>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</si>
  <si>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</si>
  <si>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</si>
  <si>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</si>
  <si>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</si>
  <si>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</si>
  <si>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</si>
  <si>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</si>
  <si>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</si>
  <si>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</si>
  <si>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</si>
  <si>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</si>
  <si>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</si>
  <si>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</si>
  <si>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</si>
  <si>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</si>
  <si>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</si>
  <si>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</si>
  <si>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</si>
  <si>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</si>
  <si>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</si>
  <si>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</si>
  <si>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</si>
  <si>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</si>
  <si>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</si>
  <si>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</si>
  <si>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</si>
  <si>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</si>
  <si>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</si>
  <si>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</si>
  <si>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</si>
  <si>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</si>
  <si>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</si>
  <si>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</si>
  <si>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</si>
  <si>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</si>
  <si>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</si>
  <si>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</si>
  <si>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</si>
  <si>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</si>
  <si>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</si>
  <si>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</si>
  <si>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</si>
  <si>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</si>
  <si>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</si>
  <si>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</si>
  <si>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</si>
  <si>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</si>
  <si>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</si>
  <si>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</si>
  <si>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</si>
  <si>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</si>
  <si>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</si>
  <si>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</si>
  <si>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</si>
  <si>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</si>
  <si>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</si>
  <si>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</si>
  <si>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</si>
  <si>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</si>
  <si>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</si>
  <si>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</si>
  <si>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</si>
  <si>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</si>
  <si>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</si>
  <si>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</si>
  <si>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</si>
  <si>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</si>
  <si>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</si>
  <si>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</si>
  <si>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</si>
  <si>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</si>
  <si>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</si>
  <si>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</si>
  <si>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</si>
  <si>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</si>
  <si>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</si>
  <si>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</si>
  <si>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</si>
  <si>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</si>
  <si>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</si>
  <si>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</si>
  <si>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</si>
  <si>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</si>
  <si>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</si>
  <si>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</si>
  <si>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</si>
  <si>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</si>
  <si>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</si>
  <si>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</si>
  <si>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</si>
  <si>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</si>
  <si>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</si>
  <si>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</si>
  <si>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</si>
  <si>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</si>
  <si>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</si>
  <si>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</si>
  <si>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</si>
  <si>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</si>
  <si>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</si>
  <si>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</si>
  <si>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</si>
  <si>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</si>
  <si>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</si>
  <si>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</si>
  <si>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</si>
  <si>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</si>
  <si>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</si>
  <si>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</si>
  <si>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</si>
  <si>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</si>
  <si>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</si>
  <si>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</si>
  <si>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</si>
  <si>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</si>
  <si>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</si>
  <si>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</si>
  <si>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</si>
  <si>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</si>
  <si>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</si>
  <si>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</si>
  <si>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</si>
  <si>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</si>
  <si>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</si>
  <si>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</si>
  <si>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</si>
  <si>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</si>
  <si>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</si>
  <si>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</si>
  <si>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</si>
  <si>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</si>
  <si>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</si>
  <si>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</si>
  <si>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</si>
  <si>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</si>
  <si>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</si>
  <si>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</si>
  <si>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</si>
  <si>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</si>
  <si>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</si>
  <si>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</si>
  <si>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</si>
  <si>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</si>
  <si>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</si>
  <si>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</si>
  <si>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</si>
  <si>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</si>
  <si>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</si>
  <si>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</si>
  <si>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</si>
  <si>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</si>
  <si>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</si>
  <si>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</si>
  <si>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</si>
  <si>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</si>
  <si>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</si>
  <si>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</si>
  <si>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</si>
  <si>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</si>
  <si>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</si>
  <si>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</si>
  <si>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</si>
  <si>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</si>
  <si>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</si>
  <si>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</si>
  <si>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</si>
  <si>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</si>
  <si>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</si>
  <si>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</si>
  <si>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</si>
  <si>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</si>
  <si>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</si>
  <si>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</si>
  <si>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</si>
  <si>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</si>
  <si>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</si>
  <si>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</si>
  <si>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</si>
  <si>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</si>
  <si>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</si>
  <si>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</si>
  <si>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</si>
  <si>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</si>
  <si>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</si>
  <si>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</si>
  <si>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</si>
  <si>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</si>
  <si>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</si>
  <si>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</si>
  <si>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</si>
  <si>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</si>
  <si>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</si>
  <si>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</si>
  <si>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</si>
  <si>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</si>
  <si>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</si>
  <si>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</si>
  <si>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</si>
  <si>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</si>
  <si>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</si>
  <si>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</si>
  <si>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</si>
  <si>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</si>
  <si>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</si>
  <si>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</si>
  <si>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</si>
  <si>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</si>
  <si>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</si>
  <si>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</si>
  <si>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</si>
  <si>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</si>
  <si>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</si>
  <si>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</si>
  <si>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</si>
  <si>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</si>
  <si>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</si>
  <si>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</si>
  <si>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</si>
  <si>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</si>
  <si>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</si>
  <si>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</si>
  <si>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</si>
  <si>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</si>
  <si>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</si>
  <si>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</si>
  <si>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</si>
  <si>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</si>
  <si>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</si>
  <si>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</si>
  <si>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</si>
  <si>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</si>
  <si>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</si>
  <si>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</si>
  <si>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</si>
  <si>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</si>
  <si>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</si>
  <si>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</si>
  <si>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</si>
  <si>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</si>
  <si>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</si>
  <si>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</si>
  <si>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</si>
  <si>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</si>
  <si>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</si>
  <si>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</si>
  <si>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</si>
  <si>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</si>
  <si>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</si>
  <si>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</si>
  <si>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</si>
  <si>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</si>
  <si>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</si>
  <si>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</si>
  <si>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</si>
  <si>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</si>
  <si>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</si>
  <si>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</si>
  <si>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</si>
  <si>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</si>
  <si>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</si>
  <si>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</si>
  <si>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</si>
  <si>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</si>
  <si>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</si>
  <si>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</si>
  <si>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</si>
  <si>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</si>
  <si>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</si>
  <si>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</si>
  <si>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</si>
  <si>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</si>
  <si>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</si>
  <si>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</si>
  <si>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</si>
  <si>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</si>
  <si>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</si>
  <si>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</si>
  <si>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</si>
  <si>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</si>
  <si>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</si>
  <si>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</si>
  <si>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</si>
  <si>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</si>
  <si>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</si>
  <si>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</si>
  <si>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</si>
  <si>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</si>
  <si>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</si>
  <si>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</si>
  <si>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</si>
  <si>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</si>
  <si>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</si>
  <si>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</si>
  <si>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</si>
  <si>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</si>
  <si>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</si>
  <si>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</si>
  <si>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</si>
  <si>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</si>
  <si>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</si>
  <si>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</si>
  <si>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</si>
  <si>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</si>
  <si>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</si>
  <si>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</si>
  <si>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</si>
  <si>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</si>
  <si>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</si>
  <si>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</si>
  <si>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</si>
  <si>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</si>
  <si>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</si>
  <si>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</si>
  <si>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</si>
  <si>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</si>
  <si>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</si>
  <si>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</si>
  <si>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</si>
  <si>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</si>
  <si>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</si>
  <si>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</si>
  <si>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</si>
  <si>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</si>
  <si>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</si>
  <si>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</si>
  <si>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</si>
  <si>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</si>
  <si>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</si>
  <si>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</si>
  <si>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</si>
  <si>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</si>
  <si>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</si>
  <si>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</si>
  <si>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</si>
  <si>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</si>
  <si>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</si>
  <si>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</si>
  <si>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</si>
  <si>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</si>
  <si>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</si>
  <si>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</si>
  <si>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</si>
  <si>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</si>
  <si>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</si>
  <si>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</si>
  <si>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</si>
  <si>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</si>
  <si>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</si>
  <si>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</si>
  <si>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</si>
  <si>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</si>
  <si>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</si>
  <si>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</si>
  <si>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</si>
  <si>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</si>
  <si>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</si>
  <si>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</si>
  <si>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</si>
  <si>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</si>
  <si>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</si>
  <si>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</si>
  <si>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</si>
  <si>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</si>
  <si>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</si>
  <si>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</si>
  <si>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</si>
  <si>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</si>
  <si>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</si>
  <si>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</si>
  <si>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</si>
  <si>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</si>
  <si>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</si>
  <si>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</si>
  <si>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</si>
  <si>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</si>
  <si>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</si>
  <si>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</si>
  <si>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</si>
  <si>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</si>
  <si>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</si>
  <si>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</si>
  <si>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</si>
  <si>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</si>
  <si>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</si>
  <si>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</si>
  <si>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</si>
  <si>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</si>
  <si>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</si>
  <si>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</si>
  <si>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</si>
  <si>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</si>
  <si>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</si>
  <si>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</si>
  <si>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</si>
  <si>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</si>
  <si>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</si>
  <si>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</si>
  <si>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</si>
  <si>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</si>
  <si>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</si>
  <si>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</si>
  <si>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</si>
  <si>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</si>
  <si>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</si>
  <si>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</si>
  <si>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</si>
  <si>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</si>
  <si>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</si>
  <si>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</si>
  <si>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</si>
  <si>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</si>
  <si>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</si>
  <si>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</si>
  <si>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</si>
  <si>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</si>
  <si>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</si>
  <si>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</si>
  <si>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</si>
  <si>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</si>
  <si>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</si>
  <si>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</si>
  <si>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</si>
  <si>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</si>
  <si>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</si>
  <si>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</si>
  <si>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</si>
  <si>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</si>
  <si>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</si>
  <si>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</si>
  <si>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</si>
  <si>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</si>
  <si>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</si>
  <si>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</si>
  <si>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</si>
  <si>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</si>
  <si>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</si>
  <si>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</si>
  <si>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</si>
  <si>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</si>
  <si>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</si>
  <si>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</si>
  <si>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</si>
  <si>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</si>
  <si>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</si>
  <si>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</si>
  <si>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</si>
  <si>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</si>
  <si>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</si>
  <si>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</si>
  <si>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</si>
  <si>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</si>
  <si>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</si>
  <si>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</si>
  <si>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</si>
  <si>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</si>
  <si>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</si>
  <si>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</si>
  <si>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</si>
  <si>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</si>
  <si>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</si>
  <si>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</si>
  <si>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</si>
  <si>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</si>
  <si>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</si>
  <si>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</si>
  <si>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</si>
  <si>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</si>
  <si>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</si>
  <si>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</si>
  <si>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</si>
  <si>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</si>
  <si>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</si>
  <si>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</si>
  <si>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</si>
  <si>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</si>
  <si>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</si>
  <si>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</si>
  <si>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</si>
  <si>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</si>
  <si>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</si>
  <si>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</si>
  <si>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</si>
  <si>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</si>
  <si>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</si>
  <si>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</si>
  <si>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</si>
  <si>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</si>
  <si>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</si>
  <si>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</si>
  <si>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</si>
  <si>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</si>
  <si>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</si>
  <si>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</si>
  <si>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</si>
  <si>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</si>
  <si>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</si>
  <si>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</si>
  <si>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</si>
  <si>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</si>
  <si>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</si>
  <si>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</si>
  <si>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</si>
  <si>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</si>
  <si>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</si>
  <si>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</si>
  <si>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</si>
  <si>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</si>
  <si>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</si>
  <si>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</si>
  <si>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</si>
  <si>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</si>
  <si>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</si>
  <si>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</si>
  <si>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</si>
  <si>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</si>
  <si>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</si>
  <si>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</si>
  <si>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</si>
  <si>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</si>
  <si>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</si>
  <si>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</si>
  <si>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</si>
  <si>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</si>
  <si>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</si>
  <si>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</si>
  <si>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</si>
  <si>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</si>
  <si>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</si>
  <si>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</si>
  <si>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</si>
  <si>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</si>
  <si>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</si>
  <si>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</si>
  <si>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</si>
  <si>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</si>
  <si>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</si>
  <si>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</si>
  <si>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</si>
  <si>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</si>
  <si>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</si>
  <si>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</si>
  <si>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</si>
  <si>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</si>
  <si>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</si>
  <si>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</si>
  <si>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</si>
  <si>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</si>
  <si>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</si>
  <si>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</si>
  <si>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</si>
  <si>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</si>
  <si>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</si>
  <si>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</si>
  <si>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</si>
  <si>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</si>
  <si>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</si>
  <si>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</si>
  <si>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</si>
  <si>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</si>
  <si>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</si>
  <si>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</si>
  <si>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</si>
  <si>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</si>
  <si>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</si>
  <si>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</si>
  <si>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</si>
  <si>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</si>
  <si>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</si>
  <si>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</si>
  <si>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</si>
  <si>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</si>
  <si>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</si>
  <si>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</si>
  <si>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</si>
  <si>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</si>
  <si>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</si>
  <si>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</si>
  <si>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</si>
  <si>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</si>
  <si>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</si>
  <si>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</si>
  <si>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</si>
  <si>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</si>
  <si>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</si>
  <si>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</si>
  <si>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</si>
  <si>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</si>
  <si>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</si>
  <si>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</si>
  <si>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</si>
  <si>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</si>
  <si>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</si>
  <si>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</si>
  <si>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</si>
  <si>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</si>
  <si>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</si>
  <si>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</si>
  <si>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</si>
  <si>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</si>
  <si>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</si>
  <si>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</si>
  <si>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</si>
  <si>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</si>
  <si>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</si>
  <si>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</si>
  <si>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</si>
  <si>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</si>
  <si>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</si>
  <si>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</si>
  <si>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</si>
  <si>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</si>
  <si>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</si>
  <si>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</si>
  <si>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</si>
  <si>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</si>
  <si>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</si>
  <si>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</si>
  <si>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</si>
  <si>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</si>
  <si>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</si>
  <si>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</si>
  <si>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</si>
  <si>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</si>
  <si>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</si>
  <si>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</si>
  <si>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</si>
  <si>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</si>
  <si>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</si>
  <si>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</si>
  <si>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</si>
  <si>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</si>
  <si>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</si>
  <si>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</si>
  <si>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</si>
  <si>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</si>
  <si>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</si>
  <si>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</si>
  <si>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</si>
  <si>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</si>
  <si>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</si>
  <si>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</si>
  <si>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</si>
  <si>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</si>
  <si>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</si>
  <si>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</si>
  <si>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</si>
  <si>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</si>
  <si>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</si>
  <si>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</si>
  <si>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</si>
  <si>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</si>
  <si>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</si>
  <si>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</si>
  <si>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</si>
  <si>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</si>
  <si>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</si>
  <si>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</si>
  <si>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</si>
  <si>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</si>
  <si>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</si>
  <si>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</si>
  <si>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</si>
  <si>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</si>
  <si>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</si>
  <si>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</si>
  <si>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</si>
  <si>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</si>
  <si>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</si>
  <si>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</si>
  <si>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</si>
  <si>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</si>
  <si>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</si>
  <si>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</si>
  <si>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</si>
  <si>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</si>
  <si>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</si>
  <si>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</si>
  <si>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</si>
  <si>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</si>
  <si>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</si>
  <si>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</si>
  <si>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</si>
  <si>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</si>
  <si>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</si>
  <si>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</si>
  <si>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</si>
  <si>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</si>
  <si>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</si>
  <si>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</si>
  <si>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</si>
  <si>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</si>
  <si>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</si>
  <si>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</si>
  <si>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</si>
  <si>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</si>
  <si>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</si>
  <si>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</si>
  <si>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</si>
  <si>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</si>
  <si>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</si>
  <si>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</si>
  <si>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</si>
  <si>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</si>
  <si>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</si>
  <si>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</si>
  <si>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</si>
  <si>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</si>
  <si>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</si>
  <si>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</si>
  <si>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</si>
  <si>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</si>
  <si>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</si>
  <si>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</si>
  <si>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</si>
  <si>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</si>
  <si>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</si>
  <si>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</si>
  <si>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</si>
  <si>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</si>
  <si>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</si>
  <si>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</si>
  <si>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</si>
  <si>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</si>
  <si>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</si>
  <si>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</si>
  <si>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</si>
  <si>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</si>
  <si>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</si>
  <si>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</si>
  <si>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</si>
  <si>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</si>
  <si>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</si>
  <si>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</si>
  <si>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</si>
  <si>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</si>
  <si>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</si>
  <si>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</si>
  <si>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</si>
  <si>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</si>
  <si>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</si>
  <si>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</si>
  <si>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</si>
  <si>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</si>
  <si>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</si>
  <si>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</si>
  <si>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</si>
  <si>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</si>
  <si>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</si>
  <si>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</si>
  <si>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</si>
  <si>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</si>
  <si>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</si>
  <si>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</si>
  <si>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</si>
  <si>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</si>
  <si>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</si>
  <si>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</si>
  <si>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</si>
  <si>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</si>
  <si>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</si>
  <si>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</si>
  <si>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</si>
  <si>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</si>
  <si>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</si>
  <si>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</si>
  <si>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</si>
  <si>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</si>
  <si>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</si>
  <si>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</si>
  <si>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</si>
  <si>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</si>
  <si>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</si>
  <si>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</si>
  <si>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</si>
  <si>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</si>
  <si>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</si>
  <si>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</si>
  <si>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</si>
  <si>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</si>
  <si>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</si>
  <si>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</si>
  <si>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</si>
  <si>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</si>
  <si>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</si>
  <si>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</si>
  <si>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</si>
  <si>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</si>
  <si>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</si>
  <si>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</si>
  <si>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</si>
  <si>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</si>
  <si>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</si>
  <si>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</si>
  <si>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</si>
  <si>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</si>
  <si>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</si>
  <si>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</si>
  <si>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</si>
  <si>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</si>
  <si>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</si>
  <si>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</si>
  <si>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</si>
  <si>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</si>
  <si>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</si>
  <si>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</si>
  <si>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</si>
  <si>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</si>
  <si>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</si>
  <si>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</si>
  <si>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</si>
  <si>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</si>
  <si>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</si>
  <si>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</si>
  <si>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</si>
  <si>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</si>
  <si>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</si>
  <si>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</si>
  <si>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</si>
  <si>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</si>
  <si>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</si>
  <si>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</si>
  <si>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</si>
  <si>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</si>
  <si>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</si>
  <si>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</si>
  <si>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</si>
  <si>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</si>
  <si>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</si>
  <si>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</si>
  <si>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</si>
  <si>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</si>
  <si>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</si>
  <si>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</si>
  <si>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</si>
  <si>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</si>
  <si>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</si>
  <si>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</si>
  <si>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</si>
  <si>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</si>
  <si>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</si>
  <si>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</si>
  <si>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</si>
  <si>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</si>
  <si>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</si>
  <si>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</si>
  <si>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</si>
  <si>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</si>
  <si>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</si>
  <si>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</si>
  <si>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</si>
  <si>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</si>
  <si>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</si>
  <si>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</si>
  <si>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</si>
  <si>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</si>
  <si>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</si>
  <si>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</si>
  <si>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</si>
  <si>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</si>
  <si>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</si>
  <si>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</si>
  <si>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</si>
  <si>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</si>
  <si>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</si>
  <si>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</si>
  <si>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</si>
  <si>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</si>
  <si>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</si>
  <si>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</si>
  <si>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</si>
  <si>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</si>
  <si>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</si>
  <si>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</si>
  <si>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</si>
  <si>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</si>
  <si>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</si>
  <si>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</si>
  <si>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</si>
  <si>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</si>
  <si>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</si>
  <si>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</si>
  <si>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</si>
  <si>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</si>
  <si>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</si>
  <si>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</si>
  <si>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</si>
  <si>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</si>
  <si>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</si>
  <si>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</si>
  <si>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</si>
  <si>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</si>
  <si>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</si>
  <si>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</si>
  <si>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</si>
  <si>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</si>
  <si>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</si>
  <si>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</si>
  <si>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</si>
  <si>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</si>
  <si>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</si>
  <si>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</si>
  <si>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</si>
  <si>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</si>
  <si>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</si>
  <si>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</si>
  <si>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</si>
  <si>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</si>
  <si>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</si>
  <si>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</si>
  <si>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</si>
  <si>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</si>
  <si>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</si>
  <si>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</si>
  <si>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</si>
  <si>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</si>
  <si>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</si>
  <si>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</si>
  <si>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</si>
  <si>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</si>
  <si>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</si>
  <si>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</si>
  <si>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</si>
  <si>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</si>
  <si>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</si>
  <si>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</si>
  <si>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</si>
  <si>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</si>
  <si>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</si>
  <si>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</si>
  <si>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</si>
  <si>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</si>
  <si>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</si>
  <si>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</si>
  <si>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</si>
  <si>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</si>
  <si>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</si>
  <si>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</si>
  <si>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</si>
  <si>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</si>
  <si>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</si>
  <si>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</si>
  <si>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</si>
  <si>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</si>
  <si>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</si>
  <si>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</si>
  <si>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</si>
  <si>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</si>
  <si>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</si>
  <si>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</si>
  <si>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</si>
  <si>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</si>
  <si>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</si>
  <si>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</si>
  <si>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</si>
  <si>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</si>
  <si>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</si>
  <si>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</si>
  <si>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</si>
  <si>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</si>
  <si>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</si>
  <si>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</si>
  <si>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</si>
  <si>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</si>
  <si>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</si>
  <si>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</si>
  <si>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</si>
  <si>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</si>
  <si>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</si>
  <si>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</si>
  <si>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</si>
  <si>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</si>
  <si>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</si>
  <si>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</si>
  <si>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</si>
  <si>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</si>
  <si>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</si>
  <si>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</si>
  <si>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</si>
  <si>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</si>
  <si>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</si>
  <si>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</si>
  <si>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</si>
  <si>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</si>
  <si>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</si>
  <si>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</si>
  <si>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</si>
  <si>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</si>
  <si>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</si>
  <si>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</si>
  <si>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</si>
  <si>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</si>
  <si>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</si>
  <si>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</si>
  <si>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</si>
  <si>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</si>
  <si>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</si>
  <si>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</si>
  <si>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</si>
  <si>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</si>
  <si>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</si>
  <si>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</si>
  <si>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</si>
  <si>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</si>
  <si>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</si>
  <si>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</si>
  <si>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</si>
  <si>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</si>
  <si>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</si>
  <si>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</si>
  <si>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</si>
  <si>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</si>
  <si>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</si>
  <si>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</si>
  <si>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</si>
  <si>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</si>
  <si>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</si>
  <si>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</si>
  <si>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</si>
  <si>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</si>
  <si>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</si>
  <si>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</si>
  <si>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</si>
  <si>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</si>
  <si>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</si>
  <si>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</si>
  <si>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</si>
  <si>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</si>
  <si>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</si>
  <si>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</si>
  <si>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</si>
  <si>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</si>
  <si>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</si>
  <si>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</si>
  <si>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</si>
  <si>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</si>
  <si>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</si>
  <si>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</si>
  <si>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</si>
  <si>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</si>
  <si>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</si>
  <si>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</si>
  <si>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</si>
  <si>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</si>
  <si>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</si>
  <si>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</si>
  <si>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</si>
  <si>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</si>
  <si>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</si>
  <si>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</si>
  <si>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</si>
  <si>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</si>
  <si>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</si>
  <si>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</si>
  <si>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</si>
  <si>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</si>
  <si>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</si>
  <si>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</si>
  <si>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</si>
  <si>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</si>
  <si>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</si>
  <si>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</si>
  <si>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</si>
  <si>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</si>
  <si>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</si>
  <si>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</si>
  <si>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</si>
  <si>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</si>
  <si>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</si>
  <si>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</si>
  <si>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</si>
  <si>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</si>
  <si>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</si>
  <si>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</si>
  <si>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</si>
  <si>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</si>
  <si>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</si>
  <si>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</si>
  <si>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</si>
  <si>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</si>
  <si>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</si>
  <si>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</si>
  <si>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</si>
  <si>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</si>
  <si>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</si>
  <si>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</si>
  <si>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</si>
  <si>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</si>
  <si>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</si>
  <si>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</si>
  <si>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</si>
  <si>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</si>
  <si>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</si>
  <si>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</si>
  <si>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</si>
  <si>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</si>
  <si>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</si>
  <si>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</si>
  <si>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</si>
  <si>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</si>
  <si>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</si>
  <si>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</si>
  <si>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</si>
  <si>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</si>
  <si>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</si>
  <si>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</si>
  <si>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</si>
  <si>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</si>
  <si>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</si>
  <si>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</si>
  <si>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</si>
  <si>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</si>
  <si>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</si>
  <si>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</si>
  <si>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</si>
  <si>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</si>
  <si>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</si>
  <si>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</si>
  <si>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</si>
  <si>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</si>
  <si>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</si>
  <si>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</si>
  <si>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</si>
  <si>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</si>
  <si>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</si>
  <si>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</si>
  <si>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</si>
  <si>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</si>
  <si>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</si>
  <si>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</si>
  <si>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</si>
  <si>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</si>
  <si>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</si>
  <si>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</si>
  <si>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</si>
  <si>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</si>
  <si>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</si>
  <si>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</si>
  <si>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</si>
  <si>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</si>
  <si>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</si>
  <si>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</si>
  <si>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</si>
  <si>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</si>
  <si>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</si>
  <si>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</si>
  <si>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</si>
  <si>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</si>
  <si>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</si>
  <si>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</si>
  <si>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</si>
  <si>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</si>
  <si>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</si>
  <si>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</si>
  <si>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</si>
  <si>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</si>
  <si>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</si>
  <si>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</si>
  <si>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</si>
  <si>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</si>
  <si>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</si>
  <si>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</si>
  <si>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</si>
  <si>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</si>
  <si>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</si>
  <si>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</si>
  <si>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</si>
  <si>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</si>
  <si>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</si>
  <si>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</si>
  <si>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</si>
  <si>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</si>
  <si>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</si>
  <si>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</si>
  <si>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</si>
  <si>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</si>
  <si>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</si>
  <si>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</si>
  <si>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</si>
  <si>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</si>
  <si>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</si>
  <si>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</si>
  <si>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</si>
  <si>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</si>
  <si>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</si>
  <si>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</si>
  <si>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</si>
  <si>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</si>
  <si>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</si>
  <si>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</si>
  <si>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</si>
  <si>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</si>
  <si>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</si>
  <si>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</si>
  <si>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</si>
  <si>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</si>
  <si>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</si>
  <si>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</si>
  <si>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</si>
  <si>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</si>
  <si>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</si>
  <si>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</si>
  <si>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</si>
  <si>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</si>
  <si>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</si>
  <si>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</si>
  <si>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</si>
  <si>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</si>
  <si>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</si>
  <si>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</si>
  <si>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</si>
  <si>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</si>
  <si>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</si>
  <si>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</si>
  <si>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</si>
  <si>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</si>
  <si>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</si>
  <si>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</si>
  <si>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</si>
  <si>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</si>
  <si>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</si>
  <si>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</si>
  <si>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</si>
  <si>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</si>
  <si>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</si>
  <si>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</si>
  <si>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</si>
  <si>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</si>
  <si>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</si>
  <si>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</si>
  <si>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</si>
  <si>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</si>
  <si>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</si>
  <si>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</si>
  <si>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</si>
  <si>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</si>
  <si>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</si>
  <si>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</si>
  <si>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</si>
  <si>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</si>
  <si>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</si>
  <si>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</si>
  <si>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</si>
  <si>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</si>
  <si>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</si>
  <si>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</si>
  <si>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</si>
  <si>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</si>
  <si>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</si>
  <si>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</si>
  <si>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</si>
  <si>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</si>
  <si>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</si>
  <si>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</si>
  <si>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</si>
  <si>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</si>
  <si>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</si>
  <si>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</si>
  <si>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</si>
  <si>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</si>
  <si>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</si>
  <si>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</si>
  <si>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</si>
  <si>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</si>
  <si>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</si>
  <si>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</si>
  <si>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</si>
  <si>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</si>
  <si>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</si>
  <si>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</si>
  <si>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</si>
  <si>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</si>
  <si>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</si>
  <si>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</si>
  <si>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</si>
  <si>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</si>
  <si>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</si>
  <si>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</si>
  <si>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</si>
  <si>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</si>
  <si>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</si>
  <si>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</si>
  <si>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</si>
  <si>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</si>
  <si>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</si>
  <si>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</si>
  <si>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</si>
  <si>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</si>
  <si>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</si>
  <si>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</si>
  <si>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</si>
  <si>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</si>
  <si>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</si>
  <si>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</si>
  <si>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</si>
  <si>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</si>
  <si>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</si>
  <si>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</si>
  <si>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</si>
  <si>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</si>
  <si>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</si>
  <si>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</si>
  <si>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</si>
  <si>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</si>
  <si>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</si>
  <si>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</si>
  <si>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</si>
  <si>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</si>
  <si>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</si>
  <si>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</si>
  <si>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</si>
  <si>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</si>
  <si>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</si>
  <si>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</si>
  <si>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</si>
  <si>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</si>
  <si>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</si>
  <si>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</si>
  <si>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</si>
  <si>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</si>
  <si>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</si>
  <si>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</si>
  <si>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</si>
  <si>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</si>
  <si>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</si>
  <si>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</si>
  <si>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</si>
  <si>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</si>
  <si>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</si>
  <si>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</si>
  <si>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</si>
  <si>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</si>
  <si>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</si>
  <si>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</si>
  <si>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</si>
  <si>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</si>
  <si>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</si>
  <si>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</si>
  <si>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</si>
  <si>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</si>
  <si>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</si>
  <si>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</si>
  <si>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</si>
  <si>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</si>
  <si>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</si>
  <si>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</si>
  <si>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</si>
  <si>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</si>
  <si>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</si>
  <si>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</si>
  <si>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</si>
  <si>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</si>
  <si>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</si>
  <si>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</si>
  <si>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</si>
  <si>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</si>
  <si>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</si>
  <si>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</si>
  <si>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</si>
  <si>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</si>
  <si>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</si>
  <si>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</si>
  <si>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</si>
  <si>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</si>
  <si>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</si>
  <si>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</si>
  <si>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</si>
  <si>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</si>
  <si>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</si>
  <si>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</si>
  <si>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</si>
  <si>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</si>
  <si>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</si>
  <si>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</si>
  <si>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</si>
  <si>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</si>
  <si>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</si>
  <si>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</si>
  <si>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</si>
  <si>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</si>
  <si>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</si>
  <si>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</si>
  <si>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</si>
  <si>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</si>
  <si>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</si>
  <si>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</si>
  <si>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</si>
  <si>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</si>
  <si>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</si>
  <si>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</si>
  <si>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</si>
  <si>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</si>
  <si>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</si>
  <si>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</si>
  <si>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</si>
  <si>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</si>
  <si>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</si>
  <si>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</si>
  <si>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</si>
  <si>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</si>
  <si>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</si>
  <si>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</si>
  <si>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</si>
  <si>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</si>
  <si>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</si>
  <si>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</si>
  <si>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</si>
  <si>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</si>
  <si>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</si>
  <si>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</si>
  <si>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</si>
  <si>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</si>
  <si>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</si>
  <si>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</si>
  <si>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</si>
  <si>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</si>
  <si>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</si>
  <si>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</si>
  <si>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</si>
  <si>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</si>
  <si>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</si>
  <si>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</si>
  <si>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</si>
  <si>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</si>
  <si>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</si>
  <si>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</si>
  <si>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</si>
  <si>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</si>
  <si>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</si>
  <si>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</si>
  <si>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</si>
  <si>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</si>
  <si>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</si>
  <si>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</si>
  <si>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</si>
  <si>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</si>
  <si>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</si>
  <si>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</si>
  <si>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</si>
  <si>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</si>
  <si>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</si>
  <si>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</si>
  <si>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</si>
  <si>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</si>
  <si>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</si>
  <si>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</si>
  <si>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</si>
  <si>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</si>
  <si>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</si>
  <si>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</si>
  <si>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</si>
  <si>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</si>
  <si>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</si>
  <si>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</si>
  <si>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</si>
  <si>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</si>
  <si>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</si>
  <si>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</si>
  <si>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</si>
  <si>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</si>
  <si>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</si>
  <si>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</si>
  <si>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</si>
  <si>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</si>
  <si>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</si>
  <si>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</si>
  <si>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</si>
  <si>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</si>
  <si>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</si>
  <si>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</si>
  <si>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</si>
  <si>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</si>
  <si>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</si>
  <si>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</si>
  <si>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</si>
  <si>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</si>
  <si>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</si>
  <si>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</si>
  <si>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</si>
  <si>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</si>
  <si>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</si>
  <si>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</si>
  <si>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</si>
  <si>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</si>
  <si>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</si>
  <si>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</si>
  <si>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</si>
  <si>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</si>
  <si>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</si>
  <si>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</si>
  <si>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</si>
  <si>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</si>
  <si>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</si>
  <si>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</si>
  <si>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</si>
  <si>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</si>
  <si>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</si>
  <si>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</si>
  <si>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</si>
  <si>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</si>
  <si>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</si>
  <si>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</si>
  <si>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</si>
  <si>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</si>
  <si>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</si>
  <si>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</si>
  <si>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</si>
  <si>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</si>
  <si>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</si>
  <si>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</si>
  <si>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</si>
  <si>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</si>
  <si>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</si>
  <si>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</si>
  <si>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</si>
  <si>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</si>
  <si>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</si>
  <si>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</si>
  <si>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</si>
  <si>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</si>
  <si>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</si>
  <si>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</si>
  <si>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</si>
  <si>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</si>
  <si>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</si>
  <si>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</si>
  <si>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</si>
  <si>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</si>
  <si>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</si>
  <si>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</si>
  <si>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</si>
  <si>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</si>
  <si>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</si>
  <si>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</si>
  <si>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</si>
  <si>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</si>
  <si>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</si>
  <si>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</si>
  <si>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</si>
  <si>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</si>
  <si>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</si>
  <si>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</si>
  <si>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</si>
  <si>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</si>
  <si>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</si>
  <si>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</si>
  <si>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</si>
  <si>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</si>
  <si>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</si>
  <si>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</si>
  <si>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</si>
  <si>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</si>
  <si>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</si>
  <si>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</si>
  <si>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</si>
  <si>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</si>
  <si>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</si>
  <si>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</si>
  <si>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</si>
  <si>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</si>
  <si>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</si>
  <si>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</si>
  <si>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</si>
  <si>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</si>
  <si>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</si>
  <si>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</si>
  <si>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</si>
  <si>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</si>
  <si>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</si>
  <si>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</si>
  <si>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</si>
  <si>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</si>
  <si>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</si>
  <si>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</si>
  <si>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</si>
  <si>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</si>
  <si>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</si>
  <si>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</si>
  <si>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</si>
  <si>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</si>
  <si>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</si>
  <si>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</si>
  <si>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</si>
  <si>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</si>
  <si>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</si>
  <si>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</si>
  <si>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</si>
  <si>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</si>
  <si>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</si>
  <si>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</si>
  <si>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</si>
  <si>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</si>
  <si>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</si>
  <si>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</si>
  <si>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</si>
  <si>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</si>
  <si>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</si>
  <si>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</si>
  <si>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</si>
  <si>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</si>
  <si>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</si>
  <si>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</si>
  <si>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</si>
  <si>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</si>
  <si>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</si>
  <si>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</si>
  <si>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</si>
  <si>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</si>
  <si>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</si>
  <si>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</si>
  <si>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</si>
  <si>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</si>
  <si>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</si>
  <si>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</si>
  <si>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</si>
  <si>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</si>
  <si>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</si>
  <si>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</si>
  <si>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</si>
  <si>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</si>
  <si>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</si>
  <si>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</si>
  <si>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</si>
  <si>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</si>
  <si>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</si>
  <si>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</si>
  <si>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</si>
  <si>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</si>
  <si>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</si>
  <si>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</si>
  <si>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</si>
  <si>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</si>
  <si>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</si>
  <si>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</si>
  <si>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</si>
  <si>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</si>
  <si>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</si>
  <si>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</si>
  <si>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</si>
  <si>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</si>
  <si>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</si>
  <si>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</si>
  <si>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</si>
  <si>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</si>
  <si>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</si>
  <si>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</si>
  <si>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</si>
  <si>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</si>
  <si>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</si>
  <si>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</si>
  <si>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</si>
  <si>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</si>
  <si>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</si>
  <si>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</si>
  <si>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</si>
  <si>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</si>
  <si>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</si>
  <si>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</si>
  <si>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</si>
  <si>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</si>
  <si>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</si>
  <si>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</si>
  <si>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</si>
  <si>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</si>
  <si>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</si>
  <si>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</si>
  <si>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</si>
  <si>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</si>
  <si>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</si>
  <si>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</si>
  <si>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</si>
  <si>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</si>
  <si>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</si>
  <si>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</si>
  <si>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</si>
  <si>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</si>
  <si>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</si>
  <si>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</si>
  <si>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</si>
  <si>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</si>
  <si>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</si>
  <si>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</si>
  <si>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</si>
  <si>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</si>
  <si>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</si>
  <si>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</si>
  <si>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</si>
  <si>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</si>
  <si>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</si>
  <si>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</si>
  <si>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</si>
  <si>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</si>
  <si>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</si>
  <si>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</si>
  <si>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</si>
  <si>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</si>
  <si>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</si>
  <si>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</si>
  <si>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</si>
  <si>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</si>
  <si>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</si>
  <si>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</si>
  <si>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</si>
  <si>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</si>
  <si>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</si>
  <si>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</si>
  <si>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</si>
  <si>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</si>
  <si>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</si>
  <si>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</si>
  <si>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</si>
  <si>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</si>
  <si>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</si>
  <si>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</si>
  <si>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</si>
  <si>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</si>
  <si>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</si>
  <si>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</si>
  <si>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</si>
  <si>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</si>
  <si>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</si>
  <si>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</si>
  <si>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</si>
  <si>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</si>
  <si>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</si>
  <si>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</si>
  <si>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</si>
  <si>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</si>
  <si>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</si>
  <si>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</si>
  <si>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</si>
  <si>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</si>
  <si>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</si>
  <si>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</si>
  <si>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</si>
  <si>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</si>
  <si>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</si>
  <si>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</si>
  <si>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</si>
  <si>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</si>
  <si>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</si>
  <si>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</si>
  <si>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</si>
  <si>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</si>
  <si>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</si>
  <si>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</si>
  <si>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</si>
  <si>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</si>
  <si>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</si>
  <si>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</si>
  <si>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</si>
  <si>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</si>
  <si>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</si>
  <si>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</si>
  <si>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</si>
  <si>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</si>
  <si>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</si>
  <si>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</si>
  <si>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</si>
  <si>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</si>
  <si>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</si>
  <si>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</si>
  <si>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</si>
  <si>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</si>
  <si>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</si>
  <si>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</si>
  <si>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</si>
  <si>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</si>
  <si>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</si>
  <si>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</si>
  <si>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</si>
  <si>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</si>
  <si>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</si>
  <si>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</si>
  <si>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</si>
  <si>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</si>
  <si>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</si>
  <si>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</si>
  <si>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</si>
  <si>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</si>
  <si>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</si>
  <si>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</si>
  <si>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</si>
  <si>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</si>
  <si>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</si>
  <si>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</si>
  <si>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</si>
  <si>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</si>
  <si>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</si>
  <si>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</si>
  <si>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</si>
  <si>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</si>
  <si>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</si>
  <si>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</si>
  <si>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</si>
  <si>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</si>
  <si>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</si>
  <si>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</si>
  <si>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</si>
  <si>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</si>
  <si>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</si>
  <si>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</si>
  <si>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</si>
  <si>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</si>
  <si>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</si>
  <si>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</si>
  <si>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</si>
  <si>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</si>
  <si>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</si>
  <si>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</si>
  <si>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</si>
  <si>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</si>
  <si>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</si>
  <si>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</si>
  <si>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</si>
  <si>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</si>
  <si>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</si>
  <si>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</si>
  <si>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</si>
  <si>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</si>
  <si>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</si>
  <si>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</si>
  <si>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</si>
  <si>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</si>
  <si>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</si>
  <si>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</si>
  <si>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</si>
  <si>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</si>
  <si>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</si>
  <si>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</si>
  <si>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</si>
  <si>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</si>
  <si>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</si>
  <si>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</si>
  <si>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</si>
  <si>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</si>
  <si>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</si>
  <si>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</si>
  <si>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</si>
  <si>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</si>
  <si>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</si>
  <si>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</si>
  <si>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</si>
  <si>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</si>
  <si>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</si>
  <si>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</si>
  <si>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</si>
  <si>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</si>
  <si>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</si>
  <si>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</si>
  <si>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</si>
  <si>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</si>
  <si>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</si>
  <si>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</si>
  <si>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</si>
  <si>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</si>
  <si>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</si>
  <si>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</si>
  <si>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</si>
  <si>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</si>
  <si>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</si>
  <si>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</si>
  <si>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</si>
  <si>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</si>
  <si>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</si>
  <si>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</si>
  <si>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</si>
  <si>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</si>
  <si>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</si>
  <si>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</si>
  <si>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</si>
  <si>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</si>
  <si>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</si>
  <si>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</si>
  <si>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</si>
  <si>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</si>
  <si>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</si>
  <si>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</si>
  <si>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</si>
  <si>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</si>
  <si>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</si>
  <si>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</si>
  <si>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</si>
  <si>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</si>
  <si>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</si>
  <si>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</si>
  <si>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</si>
  <si>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</si>
  <si>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</si>
  <si>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</si>
  <si>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</si>
  <si>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</si>
  <si>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</si>
  <si>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</si>
  <si>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</si>
  <si>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</si>
  <si>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</si>
  <si>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</si>
  <si>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</si>
  <si>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</si>
  <si>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</si>
  <si>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</si>
  <si>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</si>
  <si>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</si>
  <si>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</si>
  <si>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</si>
  <si>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</si>
  <si>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</si>
  <si>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</si>
  <si>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</si>
  <si>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</si>
  <si>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</si>
  <si>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</si>
  <si>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</si>
  <si>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</si>
  <si>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</si>
  <si>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</si>
  <si>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</si>
  <si>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</si>
  <si>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</si>
  <si>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</si>
  <si>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</si>
  <si>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</si>
  <si>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</si>
  <si>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</si>
  <si>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</si>
  <si>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</si>
  <si>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</si>
  <si>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</si>
  <si>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</si>
  <si>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</si>
  <si>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</si>
  <si>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</si>
  <si>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</si>
  <si>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</si>
  <si>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</si>
  <si>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</si>
  <si>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</si>
  <si>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</si>
  <si>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</si>
  <si>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</si>
  <si>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</si>
  <si>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</si>
  <si>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</si>
  <si>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</si>
  <si>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</si>
  <si>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</si>
  <si>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</si>
  <si>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</si>
  <si>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</si>
  <si>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</si>
  <si>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</si>
  <si>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</si>
  <si>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</si>
  <si>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</si>
  <si>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</si>
  <si>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</si>
  <si>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</si>
  <si>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</si>
  <si>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</si>
  <si>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</si>
  <si>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</si>
  <si>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</si>
  <si>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</si>
  <si>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</si>
  <si>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</si>
  <si>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</si>
  <si>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</si>
  <si>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</si>
  <si>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</si>
  <si>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</si>
  <si>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</si>
  <si>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</si>
  <si>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</si>
  <si>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</si>
  <si>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</si>
  <si>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</si>
  <si>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</si>
  <si>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</si>
  <si>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</si>
  <si>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</si>
  <si>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</si>
  <si>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</si>
  <si>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</si>
  <si>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</si>
  <si>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</si>
  <si>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</si>
  <si>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</si>
  <si>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</si>
  <si>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</si>
  <si>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</si>
  <si>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</si>
  <si>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</si>
  <si>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</si>
  <si>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</si>
  <si>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</si>
  <si>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</si>
  <si>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</si>
  <si>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</si>
  <si>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</si>
  <si>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</si>
  <si>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</si>
  <si>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</si>
  <si>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</si>
  <si>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</si>
  <si>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</si>
  <si>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</si>
  <si>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</si>
  <si>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</si>
  <si>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</si>
  <si>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</si>
  <si>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</si>
  <si>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</si>
  <si>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</si>
  <si>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</si>
  <si>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</si>
  <si>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</si>
  <si>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</si>
  <si>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</si>
  <si>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</si>
  <si>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</si>
  <si>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</si>
  <si>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</si>
  <si>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</si>
  <si>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</si>
  <si>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</si>
  <si>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</si>
  <si>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</si>
  <si>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</si>
  <si>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</si>
  <si>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</si>
  <si>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</si>
  <si>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</si>
  <si>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</si>
  <si>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</si>
  <si>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</si>
  <si>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</si>
  <si>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</si>
  <si>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</si>
  <si>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</si>
  <si>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</si>
  <si>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</si>
  <si>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</si>
  <si>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</si>
  <si>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</si>
  <si>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</si>
  <si>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</si>
  <si>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</si>
  <si>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</si>
  <si>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</si>
  <si>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</si>
  <si>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</si>
  <si>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</si>
  <si>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</si>
  <si>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</si>
  <si>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</si>
  <si>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</si>
  <si>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</si>
  <si>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</si>
  <si>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</si>
  <si>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</si>
  <si>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</si>
  <si>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</si>
  <si>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</si>
  <si>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</si>
  <si>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</si>
  <si>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</si>
  <si>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</si>
  <si>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</si>
  <si>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</si>
  <si>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</si>
  <si>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</si>
  <si>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</si>
  <si>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</si>
  <si>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</si>
  <si>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</si>
  <si>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</si>
  <si>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</si>
  <si>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</si>
  <si>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</si>
  <si>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</si>
  <si>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</si>
  <si>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</si>
  <si>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</si>
  <si>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</si>
  <si>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</si>
  <si>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</si>
  <si>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</si>
  <si>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</si>
  <si>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</si>
  <si>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</si>
  <si>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</si>
  <si>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</si>
  <si>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</si>
  <si>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</si>
  <si>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</si>
  <si>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</si>
  <si>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</si>
  <si>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</si>
  <si>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</si>
  <si>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</si>
  <si>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</si>
  <si>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</si>
  <si>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</si>
  <si>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</si>
  <si>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</si>
  <si>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</si>
  <si>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</si>
  <si>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</si>
  <si>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</si>
  <si>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</si>
  <si>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</si>
  <si>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</si>
  <si>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</si>
  <si>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</si>
  <si>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</si>
  <si>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</si>
  <si>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</si>
  <si>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</si>
  <si>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</si>
  <si>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</si>
  <si>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</si>
  <si>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</si>
  <si>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</si>
  <si>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</si>
  <si>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</si>
  <si>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</si>
  <si>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</si>
  <si>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</si>
  <si>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</si>
  <si>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</si>
  <si>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</si>
  <si>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</si>
  <si>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</si>
  <si>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</si>
  <si>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</si>
  <si>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</si>
  <si>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</si>
  <si>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</si>
  <si>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</si>
  <si>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</si>
  <si>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</si>
  <si>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</si>
  <si>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</si>
  <si>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</si>
  <si>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</si>
  <si>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</si>
  <si>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</si>
  <si>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</si>
  <si>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</si>
  <si>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</si>
  <si>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</si>
  <si>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</si>
  <si>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</si>
  <si>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</si>
  <si>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</si>
  <si>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</si>
  <si>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</si>
  <si>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</si>
  <si>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</si>
  <si>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</si>
  <si>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</si>
  <si>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</si>
  <si>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</si>
  <si>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</si>
  <si>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</si>
  <si>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</si>
  <si>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</si>
  <si>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</si>
  <si>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</si>
  <si>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</si>
  <si>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</si>
  <si>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</si>
  <si>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</si>
  <si>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</si>
  <si>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</si>
  <si>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</si>
  <si>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</si>
  <si>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</si>
  <si>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</si>
  <si>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</si>
  <si>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</si>
  <si>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</si>
  <si>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</si>
  <si>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</si>
  <si>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</si>
  <si>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</si>
  <si>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</si>
  <si>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</si>
  <si>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</si>
  <si>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</si>
  <si>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</si>
  <si>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</si>
  <si>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</si>
  <si>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</si>
  <si>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</si>
  <si>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</si>
  <si>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</si>
  <si>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</si>
  <si>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</si>
  <si>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</si>
  <si>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</si>
  <si>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</si>
  <si>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</si>
  <si>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</si>
  <si>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</si>
  <si>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</si>
  <si>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</si>
  <si>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</si>
  <si>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</si>
  <si>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</si>
  <si>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</si>
  <si>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</si>
  <si>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</si>
  <si>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</si>
  <si>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</si>
  <si>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</si>
  <si>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</si>
  <si>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</si>
  <si>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</si>
  <si>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</si>
  <si>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</si>
  <si>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</si>
  <si>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</si>
  <si>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</si>
  <si>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</si>
  <si>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</si>
  <si>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</si>
  <si>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</si>
  <si>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</si>
  <si>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</si>
  <si>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</si>
  <si>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</si>
  <si>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</si>
  <si>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</si>
  <si>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</si>
  <si>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</si>
  <si>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</si>
  <si>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</si>
  <si>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</si>
  <si>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</si>
  <si>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</si>
  <si>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</si>
  <si>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</si>
  <si>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</si>
  <si>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</si>
  <si>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</si>
  <si>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</si>
  <si>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</si>
  <si>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</si>
  <si>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</si>
  <si>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</si>
  <si>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</si>
  <si>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</si>
  <si>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</si>
  <si>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</si>
  <si>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</si>
  <si>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</si>
  <si>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</si>
  <si>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</si>
  <si>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</si>
  <si>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</si>
  <si>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</si>
  <si>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</si>
  <si>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</si>
  <si>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</si>
  <si>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</si>
  <si>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</si>
  <si>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</si>
  <si>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</si>
  <si>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</si>
  <si>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</si>
  <si>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</si>
  <si>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</si>
  <si>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</si>
  <si>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</si>
  <si>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</si>
  <si>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</si>
  <si>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</si>
  <si>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</si>
  <si>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</si>
  <si>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</si>
  <si>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</si>
  <si>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</si>
  <si>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</si>
  <si>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</si>
  <si>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</si>
  <si>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</si>
  <si>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</si>
  <si>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</si>
  <si>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</si>
  <si>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</si>
  <si>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</si>
  <si>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</si>
  <si>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</si>
  <si>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</si>
  <si>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</si>
  <si>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</si>
  <si>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</si>
  <si>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</si>
  <si>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</si>
  <si>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</si>
  <si>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</si>
  <si>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</si>
  <si>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</si>
  <si>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</si>
  <si>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</si>
  <si>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</si>
  <si>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</si>
  <si>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</si>
  <si>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</si>
  <si>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</si>
  <si>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</si>
  <si>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</si>
  <si>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</si>
  <si>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</si>
  <si>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</si>
  <si>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</si>
  <si>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</si>
  <si>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</si>
  <si>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</si>
  <si>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</si>
  <si>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</si>
  <si>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</si>
  <si>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</si>
  <si>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</si>
  <si>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</si>
  <si>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</si>
  <si>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</si>
  <si>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</si>
  <si>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</si>
  <si>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</si>
  <si>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</si>
  <si>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</si>
  <si>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</si>
  <si>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</si>
  <si>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</si>
  <si>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</si>
  <si>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</si>
  <si>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</si>
  <si>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</si>
  <si>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</si>
  <si>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</si>
  <si>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</si>
  <si>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</si>
  <si>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</si>
  <si>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</si>
  <si>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</si>
  <si>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</si>
  <si>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</si>
  <si>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</si>
  <si>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</si>
  <si>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</si>
  <si>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</si>
  <si>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</si>
  <si>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</si>
  <si>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</si>
  <si>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</si>
  <si>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</si>
  <si>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</si>
  <si>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</si>
  <si>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</si>
  <si>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</si>
  <si>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</si>
  <si>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</si>
  <si>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</si>
  <si>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</si>
  <si>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</si>
  <si>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</si>
  <si>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</si>
  <si>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</si>
  <si>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</si>
  <si>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</si>
  <si>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</si>
  <si>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</si>
  <si>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</si>
  <si>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</si>
  <si>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</si>
  <si>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</si>
  <si>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</si>
  <si>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</si>
  <si>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</si>
  <si>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</si>
  <si>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</si>
  <si>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</si>
  <si>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</si>
  <si>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</si>
  <si>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</si>
  <si>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</si>
  <si>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</si>
  <si>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</si>
  <si>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</si>
  <si>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</si>
  <si>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</si>
  <si>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</si>
  <si>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</si>
  <si>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</si>
  <si>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</si>
  <si>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</si>
  <si>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</si>
  <si>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</si>
  <si>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</si>
  <si>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</si>
  <si>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</si>
  <si>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</si>
  <si>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</si>
  <si>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</si>
  <si>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</si>
  <si>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</si>
  <si>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</si>
  <si>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</si>
  <si>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</si>
  <si>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</si>
  <si>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</si>
  <si>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</si>
  <si>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</si>
  <si>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</si>
  <si>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</si>
  <si>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</si>
  <si>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</si>
  <si>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</si>
  <si>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</si>
  <si>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</si>
  <si>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</si>
  <si>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</si>
  <si>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</si>
  <si>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</si>
  <si>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</si>
  <si>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</si>
  <si>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</si>
  <si>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</si>
  <si>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</si>
  <si>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</si>
  <si>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</si>
  <si>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</si>
  <si>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</si>
  <si>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</si>
  <si>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</si>
  <si>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</si>
  <si>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</si>
  <si>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</si>
  <si>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</si>
  <si>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</si>
  <si>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</si>
  <si>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</si>
  <si>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</si>
  <si>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</si>
  <si>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</si>
  <si>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</si>
  <si>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</si>
  <si>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</si>
  <si>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</si>
  <si>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</si>
  <si>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</si>
  <si>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</si>
  <si>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</si>
  <si>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</si>
  <si>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</si>
  <si>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</si>
  <si>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</si>
  <si>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</si>
  <si>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</si>
  <si>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</si>
  <si>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</si>
  <si>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</si>
  <si>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</si>
  <si>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</si>
  <si>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</si>
  <si>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</si>
  <si>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</si>
  <si>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</si>
  <si>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</si>
  <si>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</si>
  <si>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</si>
  <si>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</si>
  <si>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</si>
  <si>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</si>
  <si>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</si>
  <si>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</si>
  <si>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</si>
  <si>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</si>
  <si>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</si>
  <si>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</si>
  <si>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</si>
  <si>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</si>
  <si>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</si>
  <si>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</si>
  <si>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</si>
  <si>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</si>
  <si>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</si>
  <si>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</si>
  <si>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</si>
  <si>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</si>
  <si>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</si>
  <si>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</si>
  <si>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</si>
  <si>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</si>
  <si>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</si>
  <si>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</si>
  <si>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</si>
  <si>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</si>
  <si>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</si>
  <si>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</si>
  <si>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</si>
  <si>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</si>
  <si>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</si>
  <si>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</si>
  <si>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</si>
  <si>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</si>
  <si>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</si>
  <si>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</si>
  <si>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</si>
  <si>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</si>
  <si>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</si>
  <si>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</si>
  <si>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</si>
  <si>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</si>
  <si>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</si>
  <si>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</si>
  <si>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</si>
  <si>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</si>
  <si>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</si>
  <si>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</si>
  <si>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</si>
  <si>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</si>
  <si>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</si>
  <si>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</si>
  <si>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</si>
  <si>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</si>
  <si>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</si>
  <si>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</si>
  <si>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</si>
  <si>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</si>
  <si>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</si>
  <si>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</si>
  <si>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</si>
  <si>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</si>
  <si>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</si>
  <si>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</si>
  <si>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</si>
  <si>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</si>
  <si>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</si>
  <si>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</si>
  <si>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</si>
  <si>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</si>
  <si>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</si>
  <si>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</si>
  <si>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</si>
  <si>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</si>
  <si>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</si>
  <si>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</si>
  <si>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</si>
  <si>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</si>
  <si>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</si>
  <si>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</si>
  <si>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</si>
  <si>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</si>
  <si>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</si>
  <si>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</si>
  <si>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</si>
  <si>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</si>
  <si>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</si>
  <si>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</si>
  <si>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</si>
  <si>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</si>
  <si>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</si>
  <si>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</si>
  <si>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</si>
  <si>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</si>
  <si>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</si>
  <si>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</si>
  <si>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</si>
  <si>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</si>
  <si>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</si>
  <si>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</si>
  <si>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</si>
  <si>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</si>
  <si>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</si>
  <si>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</si>
  <si>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</si>
  <si>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</si>
  <si>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</si>
  <si>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</si>
  <si>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</si>
  <si>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</si>
  <si>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</si>
  <si>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</si>
  <si>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</si>
  <si>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</si>
  <si>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</si>
  <si>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</si>
  <si>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</si>
  <si>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</si>
  <si>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</si>
  <si>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</si>
  <si>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</si>
  <si>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</si>
  <si>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</si>
  <si>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</si>
  <si>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</si>
  <si>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</si>
  <si>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</si>
  <si>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</si>
  <si>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</si>
  <si>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</si>
  <si>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</si>
  <si>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</si>
  <si>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</si>
  <si>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</si>
  <si>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</si>
  <si>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</si>
  <si>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</si>
  <si>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</si>
  <si>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</si>
  <si>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</si>
  <si>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</si>
  <si>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</si>
  <si>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</si>
  <si>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</si>
  <si>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</si>
  <si>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</si>
  <si>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</si>
  <si>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</si>
  <si>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</si>
  <si>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</si>
  <si>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</si>
  <si>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</si>
  <si>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</si>
  <si>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</si>
  <si>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</si>
  <si>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</si>
  <si>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</si>
  <si>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</si>
  <si>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</si>
  <si>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</si>
  <si>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</si>
  <si>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</si>
  <si>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</si>
  <si>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</si>
  <si>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</si>
  <si>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</si>
  <si>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</si>
  <si>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</si>
  <si>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</si>
  <si>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</si>
  <si>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</si>
  <si>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</si>
  <si>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</si>
  <si>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</si>
  <si>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</si>
  <si>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</si>
  <si>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</si>
  <si>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</si>
  <si>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</si>
  <si>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</si>
  <si>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</si>
  <si>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</si>
  <si>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</si>
  <si>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</si>
  <si>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</si>
  <si>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</si>
  <si>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</si>
  <si>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</si>
  <si>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</si>
  <si>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</si>
  <si>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</si>
  <si>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</si>
  <si>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</si>
  <si>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</si>
  <si>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</si>
  <si>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</si>
  <si>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</si>
  <si>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</si>
  <si>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</si>
  <si>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</si>
  <si>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</si>
  <si>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</si>
  <si>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</si>
  <si>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</si>
  <si>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</si>
  <si>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</si>
  <si>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</si>
  <si>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</si>
  <si>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</si>
  <si>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</si>
  <si>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</si>
  <si>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</si>
  <si>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</si>
  <si>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</si>
  <si>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</si>
  <si>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</si>
  <si>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</si>
  <si>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</si>
  <si>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</si>
  <si>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</si>
  <si>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</si>
  <si>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</si>
  <si>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</si>
  <si>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</si>
  <si>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</si>
  <si>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</si>
  <si>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</si>
  <si>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</si>
  <si>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</si>
  <si>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</si>
  <si>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</si>
  <si>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</si>
  <si>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</si>
  <si>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</si>
  <si>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</si>
  <si>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</si>
  <si>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</si>
  <si>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</si>
  <si>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</si>
  <si>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</si>
  <si>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</si>
  <si>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</si>
  <si>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</si>
  <si>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</si>
  <si>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</si>
  <si>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</si>
  <si>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</si>
  <si>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</si>
  <si>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</si>
  <si>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</si>
  <si>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</si>
  <si>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</si>
  <si>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</si>
  <si>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</si>
  <si>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</si>
  <si>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</si>
  <si>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</si>
  <si>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</si>
  <si>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</si>
  <si>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</si>
  <si>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</si>
  <si>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</si>
  <si>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</si>
  <si>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</si>
  <si>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</si>
  <si>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</si>
  <si>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</si>
  <si>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</si>
  <si>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</si>
  <si>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</si>
  <si>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</si>
  <si>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</si>
  <si>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</si>
  <si>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</si>
  <si>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</si>
  <si>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</si>
  <si>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</si>
  <si>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</si>
  <si>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</si>
  <si>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</si>
  <si>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</si>
  <si>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</si>
  <si>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</si>
  <si>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</si>
  <si>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</si>
  <si>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</si>
  <si>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</si>
  <si>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</si>
  <si>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</si>
  <si>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</si>
  <si>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</si>
  <si>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</si>
  <si>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</si>
  <si>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</si>
  <si>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</si>
  <si>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</si>
  <si>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</si>
  <si>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</si>
  <si>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</si>
  <si>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</si>
  <si>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</si>
  <si>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</si>
  <si>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</si>
  <si>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</si>
  <si>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</si>
  <si>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</si>
  <si>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</si>
  <si>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</si>
  <si>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</si>
  <si>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</si>
  <si>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</si>
  <si>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</si>
  <si>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</si>
  <si>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</si>
  <si>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</si>
  <si>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</si>
  <si>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</si>
  <si>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</si>
  <si>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</si>
  <si>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</si>
  <si>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</si>
  <si>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</si>
  <si>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</si>
  <si>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</si>
  <si>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</si>
  <si>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</si>
  <si>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</si>
  <si>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</si>
  <si>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</si>
  <si>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</si>
  <si>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</si>
  <si>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</si>
  <si>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</si>
  <si>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</si>
  <si>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</si>
  <si>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</si>
  <si>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</si>
  <si>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</si>
  <si>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</si>
  <si>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</si>
  <si>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</si>
  <si>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</si>
  <si>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</si>
  <si>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</si>
  <si>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</si>
  <si>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</si>
  <si>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</si>
  <si>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</si>
  <si>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</si>
  <si>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</si>
  <si>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</si>
  <si>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</si>
  <si>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</si>
  <si>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</si>
  <si>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</si>
  <si>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</si>
  <si>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</si>
  <si>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</si>
  <si>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</si>
  <si>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</si>
  <si>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</si>
  <si>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</si>
  <si>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</si>
  <si>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</si>
  <si>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</si>
  <si>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</si>
  <si>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</si>
  <si>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</si>
  <si>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</si>
  <si>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</si>
  <si>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</si>
  <si>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</si>
  <si>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</si>
  <si>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</si>
  <si>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</si>
  <si>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</si>
  <si>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</si>
  <si>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</si>
  <si>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</si>
  <si>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</si>
  <si>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</si>
  <si>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</si>
  <si>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</si>
  <si>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</si>
  <si>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</si>
  <si>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</si>
  <si>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</si>
  <si>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</si>
  <si>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</si>
  <si>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</si>
  <si>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</si>
  <si>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</si>
  <si>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</si>
  <si>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</si>
  <si>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</si>
  <si>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</si>
  <si>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</si>
  <si>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</si>
  <si>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</si>
  <si>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</si>
  <si>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</si>
  <si>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</si>
  <si>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</si>
  <si>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</si>
  <si>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</si>
  <si>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</si>
  <si>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</si>
  <si>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</si>
  <si>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</si>
  <si>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</si>
  <si>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</si>
  <si>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</si>
  <si>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</si>
  <si>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</si>
  <si>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</si>
  <si>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</si>
  <si>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</si>
  <si>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</si>
  <si>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</si>
  <si>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</si>
  <si>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</si>
  <si>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</si>
  <si>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</si>
  <si>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</si>
  <si>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</si>
  <si>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</si>
  <si>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</si>
  <si>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</si>
  <si>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</si>
  <si>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</si>
  <si>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</si>
  <si>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</si>
  <si>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</si>
  <si>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</si>
  <si>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</si>
  <si>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</si>
  <si>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</si>
  <si>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</si>
  <si>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</si>
  <si>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</si>
  <si>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</si>
  <si>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</si>
  <si>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</si>
  <si>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</si>
  <si>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</si>
  <si>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</si>
  <si>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</si>
  <si>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</si>
  <si>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</si>
  <si>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</si>
  <si>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</si>
  <si>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</si>
  <si>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</si>
  <si>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</si>
  <si>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</si>
  <si>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</si>
  <si>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</si>
  <si>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</si>
  <si>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</si>
  <si>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</si>
  <si>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</si>
  <si>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</si>
  <si>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</si>
  <si>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</si>
  <si>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</si>
  <si>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</si>
  <si>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</si>
  <si>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</si>
  <si>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</si>
  <si>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</si>
  <si>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</si>
  <si>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</si>
  <si>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</si>
  <si>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</si>
  <si>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</si>
  <si>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</si>
  <si>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</si>
  <si>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</si>
  <si>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</si>
  <si>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</si>
  <si>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</si>
  <si>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</si>
  <si>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</si>
  <si>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</si>
  <si>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</si>
  <si>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</si>
  <si>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</si>
  <si>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</si>
  <si>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</si>
  <si>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</si>
  <si>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</si>
  <si>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</si>
  <si>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</si>
  <si>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</si>
  <si>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</si>
  <si>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</si>
  <si>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</si>
  <si>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</si>
  <si>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</si>
  <si>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</si>
  <si>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</si>
  <si>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</si>
  <si>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</si>
  <si>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</si>
  <si>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</si>
  <si>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</si>
  <si>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</si>
  <si>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</si>
  <si>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</si>
  <si>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</si>
  <si>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</si>
  <si>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</si>
  <si>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</si>
  <si>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</si>
  <si>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</si>
  <si>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</si>
  <si>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</si>
  <si>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</si>
  <si>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</si>
  <si>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</si>
  <si>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</si>
  <si>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</si>
  <si>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</si>
  <si>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</si>
  <si>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</si>
  <si>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</si>
  <si>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</si>
  <si>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</si>
  <si>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</si>
  <si>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</si>
  <si>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</si>
  <si>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</si>
  <si>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</si>
  <si>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</si>
  <si>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</si>
  <si>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</si>
  <si>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</si>
  <si>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</si>
  <si>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</si>
  <si>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</si>
  <si>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</si>
  <si>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</si>
  <si>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</si>
  <si>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</si>
  <si>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</si>
  <si>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</si>
  <si>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</si>
  <si>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</si>
  <si>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</si>
  <si>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</si>
  <si>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</si>
  <si>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</si>
  <si>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</si>
  <si>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</si>
  <si>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</si>
  <si>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</si>
  <si>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</si>
  <si>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</si>
  <si>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</si>
  <si>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</si>
  <si>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</si>
  <si>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</si>
  <si>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</si>
  <si>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</si>
  <si>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</si>
  <si>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</si>
  <si>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</si>
  <si>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</si>
  <si>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</si>
  <si>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</si>
  <si>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</si>
  <si>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</si>
  <si>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</si>
  <si>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</si>
  <si>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</si>
  <si>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</si>
  <si>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</si>
  <si>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</si>
  <si>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</si>
  <si>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</si>
  <si>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</si>
  <si>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</si>
  <si>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</si>
  <si>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</si>
  <si>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</si>
  <si>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</si>
  <si>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</si>
  <si>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</si>
  <si>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</si>
  <si>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</si>
  <si>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</si>
  <si>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</si>
  <si>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</si>
  <si>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</si>
  <si>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</si>
  <si>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</si>
  <si>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</si>
  <si>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</si>
  <si>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</si>
  <si>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</si>
  <si>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</si>
  <si>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</si>
  <si>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</si>
  <si>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</si>
  <si>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</si>
  <si>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</si>
  <si>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</si>
  <si>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</si>
  <si>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</si>
  <si>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</si>
  <si>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</si>
  <si>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</si>
  <si>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</si>
  <si>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</si>
  <si>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</si>
  <si>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</si>
  <si>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</si>
  <si>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</si>
  <si>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</si>
  <si>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</si>
  <si>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</si>
  <si>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</si>
  <si>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</si>
  <si>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</si>
  <si>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</si>
  <si>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</si>
  <si>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</si>
  <si>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</si>
  <si>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</si>
  <si>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</si>
  <si>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</si>
  <si>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</si>
  <si>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</si>
  <si>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</si>
  <si>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</si>
  <si>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</si>
  <si>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</si>
  <si>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</si>
  <si>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</si>
  <si>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</si>
  <si>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</si>
  <si>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</si>
  <si>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</si>
  <si>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</si>
  <si>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</si>
  <si>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</si>
  <si>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</si>
  <si>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</si>
  <si>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</si>
  <si>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</si>
  <si>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</si>
  <si>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</si>
  <si>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</si>
  <si>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</si>
  <si>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</si>
  <si>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</si>
  <si>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</si>
  <si>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</si>
  <si>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</si>
  <si>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</si>
  <si>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</si>
  <si>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</si>
  <si>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</si>
  <si>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</si>
  <si>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</si>
  <si>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</si>
  <si>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</si>
  <si>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</si>
  <si>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</si>
  <si>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</si>
  <si>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</si>
  <si>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</si>
  <si>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</si>
  <si>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</si>
  <si>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</si>
  <si>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</si>
  <si>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</si>
  <si>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</si>
  <si>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</si>
  <si>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</si>
  <si>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</si>
  <si>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</si>
  <si>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</si>
  <si>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</si>
  <si>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</si>
  <si>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</si>
  <si>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</si>
  <si>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</si>
  <si>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</si>
  <si>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</si>
  <si>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</si>
  <si>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</si>
  <si>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</si>
  <si>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</si>
  <si>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</si>
  <si>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</si>
  <si>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</si>
  <si>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</si>
  <si>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</si>
  <si>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</si>
  <si>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</si>
  <si>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</si>
  <si>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</si>
  <si>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</si>
  <si>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</si>
  <si>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</si>
  <si>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</si>
  <si>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</si>
  <si>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</si>
  <si>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</si>
  <si>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</si>
  <si>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</si>
  <si>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</si>
  <si>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</si>
  <si>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</si>
  <si>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</si>
  <si>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</si>
  <si>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</si>
  <si>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</si>
  <si>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</si>
  <si>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</si>
  <si>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</si>
  <si>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</si>
  <si>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</si>
  <si>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</si>
  <si>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</si>
  <si>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</si>
  <si>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</si>
  <si>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</si>
  <si>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</si>
  <si>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</si>
  <si>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</si>
  <si>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</si>
  <si>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</si>
  <si>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</si>
  <si>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</si>
  <si>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</si>
  <si>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</si>
  <si>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</si>
  <si>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</si>
  <si>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</si>
  <si>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</si>
  <si>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</si>
  <si>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</si>
  <si>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</si>
  <si>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</si>
  <si>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</si>
  <si>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</si>
  <si>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</si>
  <si>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</si>
  <si>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</si>
  <si>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</si>
  <si>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</si>
  <si>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</si>
  <si>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</si>
  <si>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</si>
  <si>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</si>
  <si>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</si>
  <si>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</si>
  <si>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</si>
  <si>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</si>
  <si>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</si>
  <si>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</si>
  <si>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</si>
  <si>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</si>
  <si>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</si>
  <si>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</si>
  <si>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</si>
  <si>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</si>
  <si>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</si>
  <si>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</si>
  <si>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</si>
  <si>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</si>
  <si>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</si>
  <si>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</si>
  <si>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</si>
  <si>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</si>
  <si>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</si>
  <si>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</si>
  <si>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</si>
  <si>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</si>
  <si>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</si>
  <si>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</si>
  <si>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</si>
  <si>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</si>
  <si>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</si>
  <si>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</si>
  <si>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</si>
  <si>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</si>
  <si>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</si>
  <si>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</si>
  <si>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</si>
  <si>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</si>
  <si>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</si>
  <si>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</si>
  <si>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</si>
  <si>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</si>
  <si>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</si>
  <si>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</si>
  <si>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</si>
  <si>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</si>
  <si>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</si>
  <si>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</si>
  <si>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</si>
  <si>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</si>
  <si>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</si>
  <si>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</si>
  <si>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</si>
  <si>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</si>
  <si>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</si>
  <si>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</si>
  <si>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</si>
  <si>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</si>
  <si>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</si>
  <si>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</si>
  <si>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</si>
  <si>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</si>
  <si>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</si>
  <si>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</si>
  <si>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</si>
  <si>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</si>
  <si>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</si>
  <si>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</si>
  <si>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</si>
  <si>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</si>
  <si>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</si>
  <si>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</si>
  <si>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</si>
  <si>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</si>
  <si>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</si>
  <si>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</si>
  <si>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</si>
  <si>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</si>
  <si>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</si>
  <si>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</si>
  <si>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</si>
  <si>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</si>
  <si>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</si>
  <si>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</si>
  <si>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</si>
  <si>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</si>
  <si>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</si>
  <si>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</si>
  <si>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</si>
  <si>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</si>
  <si>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</si>
  <si>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</si>
  <si>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</si>
  <si>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</si>
  <si>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</si>
  <si>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</si>
  <si>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</si>
  <si>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</si>
  <si>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</si>
  <si>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</si>
  <si>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</si>
  <si>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</si>
  <si>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</si>
  <si>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</si>
  <si>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</si>
  <si>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</si>
  <si>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</si>
  <si>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</si>
  <si>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</si>
  <si>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</si>
  <si>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</si>
  <si>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</si>
  <si>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</si>
  <si>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</si>
  <si>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</si>
  <si>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</si>
  <si>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</si>
  <si>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</si>
  <si>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</si>
  <si>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</si>
  <si>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</si>
  <si>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</si>
  <si>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</si>
  <si>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</si>
  <si>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</si>
  <si>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</si>
  <si>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</si>
  <si>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</si>
  <si>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</si>
  <si>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</si>
  <si>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</si>
  <si>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</si>
  <si>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</si>
  <si>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</si>
  <si>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</si>
  <si>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</si>
  <si>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</si>
  <si>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</si>
  <si>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</si>
  <si>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</si>
  <si>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</si>
  <si>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</si>
  <si>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</si>
  <si>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</si>
  <si>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</si>
  <si>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</si>
  <si>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</si>
  <si>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</si>
  <si>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</si>
  <si>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</si>
  <si>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</si>
  <si>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</si>
  <si>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</si>
  <si>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</si>
  <si>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</si>
  <si>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</si>
  <si>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</si>
  <si>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</si>
  <si>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</si>
  <si>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</si>
  <si>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</si>
  <si>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</si>
  <si>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</si>
  <si>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</si>
  <si>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</si>
  <si>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</si>
  <si>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</si>
  <si>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</si>
  <si>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</si>
  <si>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</si>
  <si>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</si>
  <si>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</si>
  <si>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</si>
  <si>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</si>
  <si>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</si>
  <si>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</si>
  <si>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</si>
  <si>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</si>
  <si>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</si>
  <si>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</si>
  <si>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</si>
  <si>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</si>
  <si>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</si>
  <si>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</si>
  <si>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</si>
  <si>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</si>
  <si>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</si>
  <si>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</si>
  <si>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</si>
  <si>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</si>
  <si>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</si>
  <si>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</si>
  <si>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</si>
  <si>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</si>
  <si>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</si>
  <si>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</si>
  <si>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</si>
  <si>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</si>
  <si>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</si>
  <si>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</si>
  <si>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</si>
  <si>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</si>
  <si>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</si>
  <si>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</si>
  <si>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</si>
  <si>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</si>
  <si>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</si>
  <si>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</si>
  <si>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</si>
  <si>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</si>
  <si>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</si>
  <si>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</si>
  <si>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</si>
  <si>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</si>
  <si>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</si>
  <si>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</si>
  <si>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</si>
  <si>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</si>
  <si>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</si>
  <si>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</si>
  <si>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</si>
  <si>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</si>
  <si>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</si>
  <si>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</si>
  <si>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</si>
  <si>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</si>
  <si>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</si>
  <si>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</si>
  <si>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</si>
  <si>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</si>
  <si>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</si>
  <si>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</si>
  <si>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</si>
  <si>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</si>
  <si>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</si>
  <si>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</si>
  <si>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</si>
  <si>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</si>
  <si>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</si>
  <si>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</si>
  <si>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</si>
  <si>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</si>
  <si>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</si>
  <si>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</si>
  <si>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</si>
  <si>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</si>
  <si>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</si>
  <si>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</si>
  <si>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</si>
  <si>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</si>
  <si>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</si>
  <si>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</si>
  <si>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</si>
  <si>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</si>
  <si>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</si>
  <si>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</si>
  <si>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</si>
  <si>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</si>
  <si>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</si>
  <si>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</si>
  <si>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</si>
  <si>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</si>
  <si>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</si>
  <si>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</si>
  <si>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</si>
  <si>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</si>
  <si>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</si>
  <si>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</si>
  <si>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</si>
  <si>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</si>
  <si>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</si>
  <si>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</si>
  <si>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</si>
  <si>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</si>
  <si>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</si>
  <si>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</si>
  <si>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</si>
  <si>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</si>
  <si>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</si>
  <si>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</si>
  <si>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</si>
  <si>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</si>
  <si>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</si>
  <si>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</si>
  <si>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</si>
  <si>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</si>
  <si>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</si>
  <si>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</si>
  <si>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</si>
  <si>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</si>
  <si>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</si>
  <si>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</si>
  <si>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</si>
  <si>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</si>
  <si>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</si>
  <si>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</si>
  <si>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</si>
  <si>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</si>
  <si>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</si>
  <si>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</si>
  <si>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</si>
  <si>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</si>
  <si>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</si>
  <si>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</si>
  <si>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</si>
  <si>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</si>
  <si>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</si>
  <si>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</si>
  <si>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</si>
  <si>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</si>
  <si>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</si>
  <si>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</si>
  <si>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</si>
  <si>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</si>
  <si>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</si>
  <si>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</si>
  <si>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</si>
  <si>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</si>
  <si>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</si>
  <si>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</si>
  <si>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</si>
  <si>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</si>
  <si>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</si>
  <si>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</si>
  <si>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</si>
  <si>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</si>
  <si>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</si>
  <si>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</si>
  <si>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</si>
  <si>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</si>
  <si>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</si>
  <si>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</si>
  <si>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</si>
  <si>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</si>
  <si>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</si>
  <si>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</si>
  <si>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</si>
  <si>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</si>
  <si>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</si>
  <si>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</si>
  <si>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</si>
  <si>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</si>
  <si>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</si>
  <si>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</si>
  <si>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</si>
  <si>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</si>
  <si>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</si>
  <si>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</si>
  <si>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</si>
  <si>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</si>
  <si>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</si>
  <si>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</si>
  <si>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</si>
  <si>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</si>
  <si>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</si>
  <si>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</si>
  <si>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</si>
  <si>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</si>
  <si>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</si>
  <si>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</si>
  <si>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</si>
  <si>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</si>
  <si>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</si>
  <si>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</si>
  <si>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</si>
  <si>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</si>
  <si>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</si>
  <si>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</si>
  <si>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</si>
  <si>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</si>
  <si>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</si>
  <si>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</si>
  <si>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</si>
  <si>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</si>
  <si>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</si>
  <si>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</si>
  <si>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</si>
  <si>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</si>
  <si>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</si>
  <si>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</si>
  <si>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</si>
  <si>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</si>
  <si>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</si>
  <si>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</si>
  <si>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</si>
  <si>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</si>
  <si>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</si>
  <si>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</si>
  <si>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</si>
  <si>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</si>
  <si>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</si>
  <si>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</si>
  <si>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</si>
  <si>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</si>
  <si>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</si>
  <si>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</si>
  <si>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</si>
  <si>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</si>
  <si>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</si>
  <si>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</si>
  <si>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</si>
  <si>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</si>
  <si>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</si>
  <si>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</si>
  <si>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</si>
  <si>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</si>
  <si>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</si>
  <si>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</si>
  <si>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</si>
  <si>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</si>
  <si>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</si>
  <si>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</si>
  <si>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</si>
  <si>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</si>
  <si>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</si>
  <si>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</si>
  <si>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</si>
  <si>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</si>
  <si>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</si>
  <si>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</si>
  <si>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</si>
  <si>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</si>
  <si>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</si>
  <si>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</si>
  <si>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</si>
  <si>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</si>
  <si>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</si>
  <si>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</si>
  <si>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</si>
  <si>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</si>
  <si>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</si>
  <si>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</si>
  <si>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</si>
  <si>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</si>
  <si>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</si>
  <si>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</si>
  <si>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</si>
  <si>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</si>
  <si>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</si>
  <si>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</si>
  <si>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</si>
  <si>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</si>
  <si>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</si>
  <si>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</si>
  <si>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</si>
  <si>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</si>
  <si>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</si>
  <si>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</si>
  <si>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</si>
  <si>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</si>
  <si>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</si>
  <si>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</si>
  <si>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</si>
  <si>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</si>
  <si>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</si>
  <si>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</si>
  <si>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</si>
  <si>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</si>
  <si>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</si>
  <si>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</si>
  <si>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</si>
  <si>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</si>
  <si>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</si>
  <si>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</si>
  <si>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</si>
  <si>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</si>
  <si>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</si>
  <si>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</si>
  <si>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</si>
  <si>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</si>
  <si>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</si>
  <si>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</si>
  <si>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</si>
  <si>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</si>
  <si>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</si>
  <si>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</si>
  <si>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</si>
  <si>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</si>
  <si>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</si>
  <si>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</si>
  <si>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</si>
  <si>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</si>
  <si>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</si>
  <si>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</si>
  <si>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</si>
  <si>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</si>
  <si>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</si>
  <si>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</si>
  <si>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</si>
  <si>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</si>
  <si>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</si>
  <si>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</si>
  <si>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</si>
  <si>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</si>
  <si>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</si>
  <si>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</si>
  <si>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</si>
  <si>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</si>
  <si>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</si>
  <si>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</si>
  <si>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</si>
  <si>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</si>
  <si>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</si>
  <si>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</si>
  <si>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</si>
  <si>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</si>
  <si>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</si>
  <si>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</si>
  <si>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</si>
  <si>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</si>
  <si>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</si>
  <si>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</si>
  <si>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</si>
  <si>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</si>
  <si>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</si>
  <si>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</si>
  <si>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</si>
  <si>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</si>
  <si>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</si>
  <si>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</si>
  <si>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</si>
  <si>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</si>
  <si>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</si>
  <si>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</si>
  <si>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</si>
  <si>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</si>
  <si>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</si>
  <si>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</si>
  <si>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</si>
  <si>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</si>
  <si>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</si>
  <si>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</si>
  <si>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</si>
  <si>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</si>
  <si>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</si>
  <si>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</si>
  <si>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</si>
  <si>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</si>
  <si>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</si>
  <si>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</si>
  <si>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</si>
  <si>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</si>
  <si>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</si>
  <si>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</si>
  <si>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</si>
  <si>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</si>
  <si>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</si>
  <si>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</si>
  <si>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</si>
  <si>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</si>
  <si>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</si>
  <si>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</si>
  <si>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</si>
  <si>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</si>
  <si>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</si>
  <si>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</si>
  <si>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</si>
  <si>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</si>
  <si>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</si>
  <si>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</si>
  <si>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</si>
  <si>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</si>
  <si>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</si>
  <si>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</si>
  <si>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</si>
  <si>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</si>
  <si>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</si>
  <si>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</si>
  <si>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</si>
  <si>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</si>
  <si>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</si>
  <si>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</si>
  <si>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</si>
  <si>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</si>
  <si>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</si>
  <si>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</si>
  <si>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</si>
  <si>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</si>
  <si>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</si>
  <si>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</si>
  <si>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</si>
  <si>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</si>
  <si>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</si>
  <si>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</si>
  <si>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</si>
  <si>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</si>
  <si>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</si>
  <si>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</si>
  <si>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</si>
  <si>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</si>
  <si>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</si>
  <si>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</si>
  <si>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</si>
  <si>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</si>
  <si>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</si>
  <si>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</si>
  <si>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</si>
  <si>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</si>
  <si>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</si>
  <si>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</si>
  <si>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</si>
  <si>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</si>
  <si>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</si>
  <si>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</si>
  <si>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</si>
  <si>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</si>
  <si>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</si>
  <si>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</si>
  <si>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</si>
  <si>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</si>
  <si>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</si>
  <si>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</si>
  <si>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</si>
  <si>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</si>
  <si>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</si>
  <si>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</si>
  <si>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</si>
  <si>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</si>
  <si>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</si>
  <si>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</si>
  <si>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</si>
  <si>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</si>
  <si>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</si>
  <si>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</si>
  <si>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</si>
  <si>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</si>
  <si>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</si>
  <si>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</si>
  <si>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</si>
  <si>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</si>
  <si>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</si>
  <si>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</si>
  <si>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</si>
  <si>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</si>
  <si>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</si>
  <si>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</si>
  <si>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</si>
  <si>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</si>
  <si>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</si>
  <si>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</si>
  <si>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</si>
  <si>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</si>
  <si>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</si>
  <si>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</si>
  <si>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</si>
  <si>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</si>
  <si>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</si>
  <si>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</si>
  <si>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</si>
  <si>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</si>
  <si>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</si>
  <si>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</si>
  <si>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</si>
  <si>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</si>
  <si>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</si>
  <si>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</si>
  <si>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</si>
  <si>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</si>
  <si>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</si>
  <si>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</si>
  <si>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</si>
  <si>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</si>
  <si>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</si>
  <si>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</si>
  <si>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</si>
  <si>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</si>
  <si>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</si>
  <si>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</si>
  <si>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</si>
  <si>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</si>
  <si>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</si>
  <si>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</si>
  <si>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</si>
  <si>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</si>
  <si>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</si>
  <si>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</si>
  <si>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</si>
  <si>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</si>
  <si>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</si>
  <si>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</si>
  <si>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</si>
  <si>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</si>
  <si>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</si>
  <si>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</si>
  <si>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</si>
  <si>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</si>
  <si>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</si>
  <si>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</si>
  <si>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</si>
  <si>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</si>
  <si>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</si>
  <si>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</si>
  <si>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</si>
  <si>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</si>
  <si>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</si>
  <si>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</si>
  <si>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</si>
  <si>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</si>
  <si>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</si>
  <si>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</si>
  <si>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</si>
  <si>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</si>
  <si>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</si>
  <si>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</si>
  <si>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</si>
  <si>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</si>
  <si>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</si>
  <si>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</si>
  <si>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</si>
  <si>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</si>
  <si>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</si>
  <si>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</si>
  <si>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</si>
  <si>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</si>
  <si>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</si>
  <si>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</si>
  <si>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</si>
  <si>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</si>
  <si>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</si>
  <si>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</si>
  <si>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</si>
  <si>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</si>
  <si>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</si>
  <si>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</si>
  <si>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</si>
  <si>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</si>
  <si>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</si>
  <si>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</si>
  <si>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</si>
  <si>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</si>
  <si>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</si>
  <si>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</si>
  <si>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</si>
  <si>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</si>
  <si>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</si>
  <si>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</si>
  <si>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</si>
  <si>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</si>
  <si>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</si>
  <si>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</si>
  <si>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</si>
  <si>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</si>
  <si>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</si>
  <si>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</si>
  <si>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</si>
  <si>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</si>
  <si>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</si>
  <si>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</si>
  <si>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</si>
  <si>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</si>
  <si>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</si>
  <si>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</si>
  <si>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</si>
  <si>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</si>
  <si>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</si>
  <si>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</si>
  <si>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</si>
  <si>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</si>
  <si>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</si>
  <si>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</si>
  <si>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</si>
  <si>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</si>
  <si>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</si>
  <si>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</si>
  <si>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</si>
  <si>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</si>
  <si>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</si>
  <si>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</si>
  <si>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</si>
  <si>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</si>
  <si>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</si>
  <si>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</si>
  <si>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</si>
  <si>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</si>
  <si>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</si>
  <si>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</si>
  <si>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</si>
  <si>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</si>
  <si>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</si>
  <si>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</si>
  <si>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</si>
  <si>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</si>
  <si>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</si>
  <si>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</si>
  <si>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</si>
  <si>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</si>
  <si>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</si>
  <si>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</si>
  <si>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</si>
  <si>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</si>
  <si>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</si>
  <si>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</si>
  <si>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</si>
  <si>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</si>
  <si>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</si>
  <si>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</si>
  <si>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</si>
  <si>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</si>
  <si>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</si>
  <si>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</si>
  <si>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</si>
  <si>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</si>
  <si>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</si>
  <si>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</si>
  <si>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</si>
  <si>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</si>
  <si>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</si>
  <si>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</si>
  <si>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</si>
  <si>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</si>
  <si>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</si>
  <si>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</si>
  <si>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</si>
  <si>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</si>
  <si>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</si>
  <si>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</si>
  <si>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</si>
  <si>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</si>
  <si>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</si>
  <si>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</si>
  <si>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</si>
  <si>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</si>
  <si>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</si>
  <si>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</si>
  <si>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</si>
  <si>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</si>
  <si>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</si>
  <si>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</si>
  <si>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</si>
  <si>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</si>
  <si>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</si>
  <si>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</si>
  <si>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</si>
  <si>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</si>
  <si>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</si>
  <si>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</si>
  <si>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</si>
  <si>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</si>
  <si>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</si>
  <si>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</si>
  <si>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</si>
  <si>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</si>
  <si>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</si>
  <si>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</si>
  <si>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</si>
  <si>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</si>
  <si>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</si>
  <si>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</si>
  <si>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</si>
  <si>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</si>
  <si>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</si>
  <si>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</si>
  <si>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</si>
  <si>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</si>
  <si>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</si>
  <si>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</si>
  <si>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</si>
  <si>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</si>
  <si>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</si>
  <si>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</si>
  <si>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</si>
  <si>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</si>
  <si>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</si>
  <si>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</si>
  <si>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</si>
  <si>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</si>
  <si>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</si>
  <si>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</si>
  <si>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</si>
  <si>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</si>
  <si>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</si>
  <si>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</si>
  <si>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</si>
  <si>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</si>
  <si>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</si>
  <si>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</si>
  <si>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</si>
  <si>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</si>
  <si>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</si>
  <si>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</si>
  <si>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</si>
  <si>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</si>
  <si>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</si>
  <si>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</si>
  <si>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</si>
  <si>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</si>
  <si>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</si>
  <si>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</si>
  <si>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</si>
  <si>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</si>
  <si>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</si>
  <si>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</si>
  <si>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</si>
  <si>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</si>
  <si>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</si>
  <si>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</si>
  <si>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</si>
  <si>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</si>
  <si>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</si>
  <si>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</si>
  <si>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</si>
  <si>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</si>
  <si>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</si>
  <si>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</si>
  <si>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</si>
  <si>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</si>
  <si>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</si>
  <si>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</si>
  <si>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</si>
  <si>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</si>
  <si>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</si>
  <si>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</si>
  <si>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</si>
  <si>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</si>
  <si>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</si>
  <si>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</si>
  <si>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</si>
  <si>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</si>
  <si>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</si>
  <si>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</si>
  <si>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</si>
  <si>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</si>
  <si>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</si>
  <si>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</si>
  <si>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</si>
  <si>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</si>
  <si>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</si>
  <si>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</si>
  <si>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</si>
  <si>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</si>
  <si>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</si>
  <si>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</si>
  <si>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</si>
  <si>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</si>
  <si>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</si>
  <si>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</si>
  <si>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</si>
  <si>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</si>
  <si>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</si>
  <si>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</si>
  <si>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</si>
  <si>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</si>
  <si>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</si>
  <si>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</si>
  <si>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</si>
  <si>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</si>
  <si>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</si>
  <si>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</si>
  <si>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</si>
  <si>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</si>
  <si>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</si>
  <si>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</si>
  <si>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</si>
  <si>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</si>
  <si>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</si>
  <si>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</si>
  <si>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</si>
  <si>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</si>
  <si>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</si>
  <si>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</si>
  <si>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</si>
  <si>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</si>
  <si>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</si>
  <si>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</si>
  <si>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</si>
  <si>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</si>
  <si>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</si>
  <si>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</si>
  <si>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</si>
  <si>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</si>
  <si>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</si>
  <si>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</si>
  <si>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</si>
  <si>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</si>
  <si>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</si>
  <si>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</si>
  <si>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</si>
  <si>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</si>
  <si>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</si>
  <si>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</si>
  <si>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</si>
  <si>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</si>
  <si>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</si>
  <si>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</si>
  <si>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</si>
  <si>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</si>
  <si>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</si>
  <si>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</si>
  <si>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</si>
  <si>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</si>
  <si>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</si>
  <si>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</si>
  <si>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</si>
  <si>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</si>
  <si>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</si>
  <si>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</si>
  <si>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</si>
  <si>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</si>
  <si>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</si>
  <si>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</si>
  <si>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</si>
  <si>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</si>
  <si>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</si>
  <si>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</si>
  <si>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</si>
  <si>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</si>
  <si>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</si>
  <si>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</si>
  <si>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</si>
  <si>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</si>
  <si>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</si>
  <si>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</si>
  <si>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</si>
  <si>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</si>
  <si>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</si>
  <si>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</si>
  <si>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</si>
  <si>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</si>
  <si>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</si>
  <si>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</si>
  <si>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</si>
  <si>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</si>
  <si>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</si>
  <si>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</si>
  <si>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</si>
  <si>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</si>
  <si>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</si>
  <si>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</si>
  <si>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</si>
  <si>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</si>
  <si>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</si>
  <si>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</si>
  <si>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</si>
  <si>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</si>
  <si>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</si>
  <si>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</si>
  <si>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</si>
  <si>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</si>
  <si>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</si>
  <si>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</si>
  <si>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</si>
  <si>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</si>
  <si>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</si>
  <si>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</si>
  <si>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</si>
  <si>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</si>
  <si>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</si>
  <si>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</si>
  <si>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</si>
  <si>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</si>
  <si>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</si>
  <si>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</si>
  <si>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</si>
  <si>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</si>
  <si>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</si>
  <si>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</si>
  <si>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</si>
  <si>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</si>
  <si>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</si>
  <si>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</si>
  <si>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</si>
  <si>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</si>
  <si>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</si>
  <si>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</si>
  <si>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</si>
  <si>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</si>
  <si>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</si>
  <si>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</si>
  <si>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</si>
  <si>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</si>
  <si>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</si>
  <si>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</si>
  <si>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</si>
  <si>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</si>
  <si>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</si>
  <si>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</si>
  <si>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</si>
  <si>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</si>
  <si>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</si>
  <si>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</si>
  <si>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</si>
  <si>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</si>
  <si>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</si>
  <si>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</si>
  <si>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</si>
  <si>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</si>
  <si>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</si>
  <si>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</si>
  <si>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</si>
  <si>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</si>
  <si>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</si>
  <si>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</si>
  <si>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</si>
  <si>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</si>
  <si>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</si>
  <si>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</si>
  <si>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</si>
  <si>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</si>
  <si>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</si>
  <si>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</si>
  <si>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</si>
  <si>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</si>
  <si>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</si>
  <si>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</si>
  <si>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</si>
  <si>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</si>
  <si>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</si>
  <si>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</si>
  <si>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</si>
  <si>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</si>
  <si>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</si>
  <si>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</si>
  <si>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</si>
  <si>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</si>
  <si>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</si>
  <si>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</si>
  <si>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</si>
  <si>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</si>
  <si>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</si>
  <si>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</si>
  <si>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</si>
  <si>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</si>
  <si>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</si>
  <si>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</si>
  <si>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</si>
  <si>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</si>
  <si>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</si>
  <si>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</si>
  <si>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</si>
  <si>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</si>
  <si>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</si>
  <si>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</si>
  <si>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</si>
  <si>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</si>
  <si>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</si>
  <si>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</si>
  <si>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</si>
  <si>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</si>
  <si>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</si>
  <si>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</si>
  <si>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</si>
  <si>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</si>
  <si>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</si>
  <si>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</si>
  <si>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</si>
  <si>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</si>
  <si>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</si>
  <si>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</si>
  <si>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</si>
  <si>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</si>
  <si>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</si>
  <si>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</si>
  <si>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</si>
  <si>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</si>
  <si>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</si>
  <si>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</si>
  <si>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</si>
  <si>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</si>
  <si>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</si>
  <si>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</si>
  <si>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</si>
  <si>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</si>
  <si>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</si>
  <si>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</si>
  <si>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</si>
  <si>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</si>
  <si>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</si>
  <si>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</si>
  <si>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</si>
  <si>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</si>
  <si>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</si>
  <si>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</si>
  <si>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</si>
  <si>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</si>
  <si>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</si>
  <si>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</si>
  <si>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</si>
  <si>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</si>
  <si>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</si>
  <si>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</si>
  <si>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</si>
  <si>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</si>
  <si>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</si>
  <si>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</si>
  <si>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</si>
  <si>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</si>
  <si>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</si>
  <si>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</si>
  <si>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</si>
  <si>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</si>
  <si>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</si>
  <si>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</si>
  <si>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</si>
  <si>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</si>
  <si>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</si>
  <si>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</si>
  <si>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</si>
  <si>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</si>
  <si>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</si>
  <si>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</si>
  <si>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</si>
  <si>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</si>
  <si>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</si>
  <si>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</si>
  <si>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</si>
  <si>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</si>
  <si>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</si>
  <si>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</si>
  <si>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</si>
  <si>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</si>
  <si>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</si>
  <si>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</si>
  <si>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</si>
  <si>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</si>
  <si>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</si>
  <si>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</si>
  <si>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</si>
  <si>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</si>
  <si>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</si>
  <si>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</si>
  <si>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</si>
  <si>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</si>
  <si>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</si>
  <si>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</si>
  <si>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</si>
  <si>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</si>
  <si>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</si>
  <si>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</si>
  <si>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</si>
  <si>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</si>
  <si>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</si>
  <si>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</si>
  <si>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</si>
  <si>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</si>
  <si>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</si>
  <si>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</si>
  <si>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</si>
  <si>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</si>
  <si>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</si>
  <si>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</si>
  <si>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</si>
  <si>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</si>
  <si>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</si>
  <si>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</si>
  <si>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</si>
  <si>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</si>
  <si>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</si>
  <si>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</si>
  <si>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</si>
  <si>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</si>
  <si>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</si>
  <si>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</si>
  <si>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</si>
  <si>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</si>
  <si>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</si>
  <si>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</si>
  <si>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</si>
  <si>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</si>
  <si>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</si>
  <si>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</si>
  <si>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</si>
  <si>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</si>
  <si>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</si>
  <si>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</si>
  <si>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</si>
  <si>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</si>
  <si>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</si>
  <si>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</si>
  <si>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</si>
  <si>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</si>
  <si>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</si>
  <si>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</si>
  <si>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</si>
  <si>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</si>
  <si>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</si>
  <si>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</si>
  <si>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</si>
  <si>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</si>
  <si>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</si>
  <si>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</si>
  <si>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</si>
  <si>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</si>
  <si>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</si>
  <si>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</si>
  <si>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</si>
  <si>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</si>
  <si>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</si>
  <si>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</si>
  <si>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</si>
  <si>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</si>
  <si>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</si>
  <si>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</si>
  <si>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</si>
  <si>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</si>
  <si>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</si>
  <si>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</si>
  <si>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</si>
  <si>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</si>
  <si>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</si>
  <si>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</si>
  <si>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</si>
  <si>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</si>
  <si>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</si>
  <si>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</si>
  <si>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</si>
  <si>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</si>
  <si>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</si>
  <si>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</si>
  <si>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</si>
  <si>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</si>
  <si>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</si>
  <si>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</si>
  <si>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</si>
  <si>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</si>
  <si>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</si>
  <si>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</si>
  <si>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</si>
  <si>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</si>
  <si>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</si>
  <si>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</si>
  <si>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</si>
  <si>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</si>
  <si>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</si>
  <si>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</si>
  <si>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</si>
  <si>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</si>
  <si>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</si>
  <si>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</si>
  <si>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</si>
  <si>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</si>
  <si>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</si>
  <si>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</si>
  <si>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</si>
  <si>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</si>
  <si>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</si>
  <si>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</si>
  <si>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</si>
  <si>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</si>
  <si>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</si>
  <si>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</si>
  <si>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</si>
  <si>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</si>
  <si>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</si>
  <si>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</si>
  <si>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</si>
  <si>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</si>
  <si>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</si>
  <si>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</si>
  <si>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</si>
  <si>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</si>
  <si>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</si>
  <si>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</si>
  <si>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</si>
  <si>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</si>
  <si>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</si>
  <si>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</si>
  <si>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</si>
  <si>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</si>
  <si>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</si>
  <si>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</si>
  <si>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</si>
  <si>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</si>
  <si>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</si>
  <si>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</si>
  <si>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</si>
  <si>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</si>
  <si>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</si>
  <si>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</si>
  <si>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</si>
  <si>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</si>
  <si>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</si>
  <si>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</si>
  <si>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</si>
  <si>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</si>
  <si>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</si>
  <si>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</si>
  <si>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</si>
  <si>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</si>
  <si>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</si>
  <si>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</si>
  <si>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</si>
  <si>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</si>
  <si>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</si>
  <si>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</si>
  <si>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</si>
  <si>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</si>
  <si>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</si>
  <si>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</si>
  <si>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</si>
  <si>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</si>
  <si>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</si>
  <si>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</si>
  <si>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</si>
  <si>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</si>
  <si>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</si>
  <si>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</si>
  <si>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</si>
  <si>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</si>
  <si>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</si>
  <si>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</si>
  <si>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</si>
  <si>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</si>
  <si>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</si>
  <si>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</si>
  <si>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</si>
  <si>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</si>
  <si>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</si>
  <si>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</si>
  <si>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</si>
  <si>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</si>
  <si>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</si>
  <si>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</si>
  <si>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</si>
  <si>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</si>
  <si>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</si>
  <si>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</si>
  <si>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</si>
  <si>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</si>
  <si>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</si>
  <si>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</si>
  <si>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</si>
  <si>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</si>
  <si>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</si>
  <si>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</si>
  <si>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</si>
  <si>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</si>
  <si>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</si>
  <si>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</si>
  <si>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</si>
  <si>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</si>
  <si>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</si>
  <si>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</si>
  <si>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</si>
  <si>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</si>
  <si>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</si>
  <si>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</si>
  <si>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</si>
  <si>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</si>
  <si>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</si>
  <si>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</si>
  <si>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</si>
  <si>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</si>
  <si>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</si>
  <si>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</si>
  <si>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</si>
  <si>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</si>
  <si>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</si>
  <si>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</si>
  <si>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</si>
  <si>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</si>
  <si>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</si>
  <si>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</si>
  <si>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</si>
  <si>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</si>
  <si>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</si>
  <si>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</si>
  <si>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</si>
  <si>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</si>
  <si>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</si>
  <si>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</si>
  <si>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</si>
  <si>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</si>
  <si>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</si>
  <si>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</si>
  <si>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</si>
  <si>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</si>
  <si>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</si>
  <si>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</si>
  <si>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</si>
  <si>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</si>
  <si>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</si>
  <si>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</si>
  <si>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</si>
  <si>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</si>
  <si>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</si>
  <si>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</si>
  <si>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</si>
  <si>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</si>
  <si>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</si>
  <si>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</si>
  <si>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</si>
  <si>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</si>
  <si>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</si>
  <si>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</si>
  <si>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</si>
  <si>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</si>
  <si>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</si>
  <si>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</si>
  <si>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</si>
  <si>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</si>
  <si>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</si>
  <si>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</si>
  <si>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</si>
  <si>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</si>
  <si>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</si>
  <si>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</si>
  <si>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</si>
  <si>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</si>
  <si>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</si>
  <si>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</si>
  <si>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</si>
  <si>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</si>
  <si>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</si>
  <si>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</si>
  <si>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</si>
  <si>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</si>
  <si>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</si>
  <si>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</si>
  <si>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</si>
  <si>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</si>
  <si>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</si>
  <si>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</si>
  <si>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</si>
  <si>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</si>
  <si>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</si>
  <si>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</si>
  <si>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</si>
  <si>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</si>
  <si>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</si>
  <si>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</si>
  <si>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</si>
  <si>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</si>
  <si>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</si>
  <si>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</si>
  <si>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</si>
  <si>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</si>
  <si>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</si>
  <si>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</si>
  <si>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</si>
  <si>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</si>
  <si>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</si>
  <si>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</si>
  <si>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</si>
  <si>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</si>
  <si>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</si>
  <si>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</si>
  <si>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</si>
  <si>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</si>
  <si>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</si>
  <si>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</si>
  <si>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</si>
  <si>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</si>
  <si>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</si>
  <si>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</si>
  <si>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</si>
  <si>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</si>
  <si>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</si>
  <si>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</si>
  <si>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</si>
  <si>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</si>
  <si>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</si>
  <si>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</si>
  <si>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</si>
  <si>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</si>
  <si>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</si>
  <si>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</si>
  <si>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</si>
  <si>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</si>
  <si>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</si>
  <si>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</si>
  <si>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</si>
  <si>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</si>
  <si>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</si>
  <si>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</si>
  <si>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</si>
  <si>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</si>
  <si>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</si>
  <si>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</si>
  <si>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</si>
  <si>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</si>
  <si>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</si>
  <si>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</si>
  <si>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</si>
  <si>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</si>
  <si>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</si>
  <si>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</si>
  <si>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</si>
  <si>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</si>
  <si>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</si>
  <si>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</si>
  <si>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</si>
  <si>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</si>
  <si>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</si>
  <si>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</si>
  <si>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</si>
  <si>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</si>
  <si>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</si>
  <si>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</si>
  <si>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</si>
  <si>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</si>
  <si>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</si>
  <si>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</si>
  <si>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</si>
  <si>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</si>
  <si>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</si>
  <si>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</si>
  <si>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</si>
  <si>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</si>
  <si>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</si>
  <si>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</si>
  <si>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</si>
  <si>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</si>
  <si>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</si>
  <si>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</si>
  <si>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</si>
  <si>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</si>
  <si>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</si>
  <si>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</si>
  <si>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</si>
  <si>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</si>
  <si>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</si>
  <si>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</si>
  <si>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</si>
  <si>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</si>
  <si>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</si>
  <si>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</si>
  <si>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</si>
  <si>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</si>
  <si>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</si>
  <si>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</si>
  <si>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</si>
  <si>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</si>
  <si>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</si>
  <si>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</si>
  <si>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</si>
  <si>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</si>
  <si>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</si>
  <si>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</si>
  <si>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</si>
  <si>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</si>
  <si>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</si>
  <si>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</si>
  <si>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</si>
  <si>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</si>
  <si>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</si>
  <si>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</si>
  <si>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</si>
  <si>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</si>
  <si>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</si>
  <si>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</si>
  <si>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</si>
  <si>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</si>
  <si>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</si>
  <si>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</si>
  <si>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</si>
  <si>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</si>
  <si>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</si>
  <si>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</si>
  <si>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</si>
  <si>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</si>
  <si>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</si>
  <si>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</si>
  <si>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</si>
  <si>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</si>
  <si>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</si>
  <si>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</si>
  <si>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</si>
  <si>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</si>
  <si>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</si>
  <si>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</si>
  <si>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</si>
  <si>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</si>
  <si>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</si>
  <si>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</si>
  <si>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</si>
  <si>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</si>
  <si>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</si>
  <si>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</si>
  <si>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</si>
  <si>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</si>
  <si>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</si>
  <si>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</si>
  <si>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</si>
  <si>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</si>
  <si>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</si>
  <si>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</si>
  <si>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</si>
  <si>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</si>
  <si>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</si>
  <si>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</si>
  <si>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</si>
  <si>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</si>
  <si>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</si>
  <si>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</si>
  <si>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</si>
  <si>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</si>
  <si>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</si>
  <si>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</si>
  <si>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</si>
  <si>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</si>
  <si>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</si>
  <si>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</si>
  <si>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</si>
  <si>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</si>
  <si>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</si>
  <si>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</si>
  <si>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</si>
  <si>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</si>
  <si>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</si>
  <si>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</si>
  <si>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</si>
  <si>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</si>
  <si>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</si>
  <si>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</si>
  <si>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</si>
  <si>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</si>
  <si>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</si>
  <si>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</si>
  <si>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</si>
  <si>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</si>
  <si>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</si>
  <si>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</si>
  <si>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</si>
  <si>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</si>
  <si>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</si>
  <si>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</si>
  <si>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</si>
  <si>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</si>
  <si>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</si>
  <si>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</si>
  <si>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</si>
  <si>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</si>
  <si>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</si>
  <si>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</si>
  <si>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</si>
  <si>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</si>
  <si>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</si>
  <si>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</si>
  <si>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</si>
  <si>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</si>
  <si>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</si>
  <si>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</si>
  <si>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</si>
  <si>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</si>
  <si>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</si>
  <si>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</si>
  <si>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</si>
  <si>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</si>
  <si>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</si>
  <si>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</si>
  <si>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</si>
  <si>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</si>
  <si>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</si>
  <si>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</si>
  <si>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</si>
  <si>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</si>
  <si>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</si>
  <si>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</si>
  <si>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</si>
  <si>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</si>
  <si>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</si>
  <si>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</si>
  <si>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</si>
  <si>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</si>
  <si>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</si>
  <si>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</si>
  <si>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</si>
  <si>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</si>
  <si>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</si>
  <si>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</si>
  <si>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</si>
  <si>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</si>
  <si>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</si>
  <si>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</si>
  <si>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</si>
  <si>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</si>
  <si>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</si>
  <si>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</si>
  <si>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</si>
  <si>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</si>
  <si>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</si>
  <si>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</si>
  <si>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</si>
  <si>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</si>
  <si>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</si>
  <si>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</si>
  <si>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</si>
  <si>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</si>
  <si>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</si>
  <si>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</si>
  <si>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</si>
  <si>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</si>
  <si>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</si>
  <si>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</si>
  <si>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</si>
  <si>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</si>
  <si>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</si>
  <si>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</si>
  <si>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</si>
  <si>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</si>
  <si>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</si>
  <si>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</si>
  <si>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</si>
  <si>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</si>
  <si>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</si>
  <si>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</si>
  <si>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</si>
  <si>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</si>
  <si>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</si>
  <si>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</si>
  <si>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</si>
  <si>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</si>
  <si>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</si>
  <si>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</si>
  <si>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</si>
  <si>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</si>
  <si>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</si>
  <si>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</si>
  <si>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</si>
  <si>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</si>
  <si>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</si>
  <si>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</si>
  <si>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</si>
  <si>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</si>
  <si>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</si>
  <si>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</si>
  <si>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</si>
  <si>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</si>
  <si>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</si>
  <si>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</si>
  <si>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</si>
  <si>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</si>
  <si>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</si>
  <si>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</si>
  <si>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</si>
  <si>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</si>
  <si>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</si>
  <si>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</si>
  <si>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</si>
  <si>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</si>
  <si>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</si>
  <si>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</si>
  <si>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</si>
  <si>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</si>
  <si>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</si>
  <si>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</si>
  <si>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</si>
  <si>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</si>
  <si>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</si>
  <si>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</si>
  <si>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</si>
  <si>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</si>
  <si>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</si>
  <si>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</si>
  <si>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</si>
  <si>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</si>
  <si>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</si>
  <si>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</si>
  <si>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</si>
  <si>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</si>
  <si>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</si>
  <si>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</si>
  <si>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</si>
  <si>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</si>
  <si>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</si>
  <si>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</si>
  <si>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</si>
  <si>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</si>
  <si>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</si>
  <si>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</si>
  <si>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</si>
  <si>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</si>
  <si>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</si>
  <si>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</si>
  <si>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</si>
  <si>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</si>
  <si>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</si>
  <si>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</si>
  <si>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</si>
  <si>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</si>
  <si>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</si>
  <si>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</si>
  <si>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</si>
  <si>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</si>
  <si>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</si>
  <si>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</si>
  <si>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</si>
  <si>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</si>
  <si>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</si>
  <si>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</si>
  <si>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</si>
  <si>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</si>
  <si>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</si>
  <si>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</si>
  <si>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</si>
  <si>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</si>
  <si>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</si>
  <si>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</si>
  <si>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</si>
  <si>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</si>
  <si>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</si>
  <si>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</si>
  <si>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</si>
  <si>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</si>
  <si>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</si>
  <si>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</si>
  <si>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</si>
  <si>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</si>
  <si>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</si>
  <si>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</si>
  <si>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</si>
  <si>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</si>
  <si>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</si>
  <si>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</si>
  <si>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</si>
  <si>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</si>
  <si>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</si>
  <si>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</si>
  <si>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</si>
  <si>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</si>
  <si>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</si>
  <si>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</si>
  <si>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</si>
  <si>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</si>
  <si>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</si>
  <si>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</si>
  <si>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</si>
  <si>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</si>
  <si>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</si>
  <si>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</si>
  <si>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</si>
  <si>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</si>
  <si>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</si>
  <si>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</si>
  <si>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</si>
  <si>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</si>
  <si>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</si>
  <si>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</si>
  <si>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</si>
  <si>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</si>
  <si>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</si>
  <si>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</si>
  <si>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</si>
  <si>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</si>
  <si>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</si>
  <si>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</si>
  <si>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</si>
  <si>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</si>
  <si>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</si>
  <si>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</si>
  <si>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</si>
  <si>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</si>
  <si>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</si>
  <si>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</si>
  <si>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</si>
  <si>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</si>
  <si>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</si>
  <si>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</si>
  <si>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</si>
  <si>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</si>
  <si>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</si>
  <si>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</si>
  <si>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</si>
  <si>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</si>
  <si>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</si>
  <si>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</si>
  <si>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</si>
  <si>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</si>
  <si>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</si>
  <si>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</si>
  <si>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</si>
  <si>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</si>
  <si>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</si>
  <si>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</si>
  <si>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</si>
  <si>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</si>
  <si>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</si>
  <si>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</si>
  <si>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</si>
  <si>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</si>
  <si>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</si>
  <si>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</si>
  <si>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</si>
  <si>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</si>
  <si>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</si>
  <si>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</si>
  <si>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</si>
  <si>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</si>
  <si>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</si>
  <si>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</si>
  <si>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</si>
  <si>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</si>
  <si>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</si>
  <si>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</si>
  <si>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</si>
  <si>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</si>
  <si>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</si>
  <si>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</si>
  <si>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</si>
  <si>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</si>
  <si>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</si>
  <si>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</si>
  <si>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</si>
  <si>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</si>
  <si>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</si>
  <si>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</si>
  <si>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</si>
  <si>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</si>
  <si>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</si>
  <si>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</si>
  <si>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</si>
  <si>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</si>
  <si>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</si>
  <si>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</si>
  <si>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</si>
  <si>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</si>
  <si>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</si>
  <si>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</si>
  <si>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</si>
  <si>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</si>
  <si>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</si>
  <si>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</si>
  <si>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</si>
  <si>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</si>
  <si>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</si>
  <si>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</si>
  <si>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</si>
  <si>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</si>
  <si>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</si>
  <si>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</si>
  <si>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</si>
  <si>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</si>
  <si>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</si>
  <si>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</si>
  <si>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</si>
  <si>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</si>
  <si>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</si>
  <si>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</si>
  <si>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</si>
  <si>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</si>
  <si>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</si>
  <si>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</si>
  <si>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</si>
  <si>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</si>
  <si>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</si>
  <si>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</si>
  <si>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</si>
  <si>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</si>
  <si>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</si>
  <si>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</si>
  <si>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</si>
  <si>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</si>
  <si>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</si>
  <si>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</si>
  <si>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</si>
  <si>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</si>
  <si>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</si>
  <si>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</si>
  <si>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</si>
  <si>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</si>
  <si>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</si>
  <si>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</si>
  <si>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</si>
  <si>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</si>
  <si>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</si>
  <si>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</si>
  <si>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</si>
  <si>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</si>
  <si>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</si>
  <si>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</si>
  <si>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</si>
  <si>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</si>
  <si>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</si>
  <si>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</si>
  <si>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</si>
  <si>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</si>
  <si>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</si>
  <si>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</si>
  <si>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</si>
  <si>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</si>
  <si>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</si>
  <si>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</si>
  <si>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</si>
  <si>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</si>
  <si>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</si>
  <si>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</si>
  <si>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</si>
  <si>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</si>
  <si>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</si>
  <si>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</si>
  <si>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</si>
  <si>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</si>
  <si>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</si>
  <si>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</si>
  <si>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</si>
  <si>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</si>
  <si>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</si>
  <si>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</si>
  <si>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</si>
  <si>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</si>
  <si>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</si>
  <si>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</si>
  <si>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</si>
  <si>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</si>
  <si>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</si>
  <si>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</si>
  <si>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</si>
  <si>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</si>
  <si>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</si>
  <si>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</si>
  <si>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</si>
  <si>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</si>
  <si>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</si>
  <si>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</si>
  <si>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</si>
  <si>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</si>
  <si>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</si>
  <si>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</si>
  <si>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</si>
  <si>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</si>
  <si>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</si>
  <si>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</si>
  <si>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</si>
  <si>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</si>
  <si>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</si>
  <si>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</si>
  <si>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</si>
  <si>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</si>
  <si>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</si>
  <si>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</si>
  <si>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</si>
  <si>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</si>
  <si>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</si>
  <si>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</si>
  <si>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</si>
  <si>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</si>
  <si>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</si>
  <si>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</si>
  <si>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</si>
  <si>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</si>
  <si>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</si>
  <si>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</si>
  <si>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</si>
  <si>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</si>
  <si>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</si>
  <si>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</si>
  <si>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</si>
  <si>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</si>
  <si>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</si>
  <si>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</si>
  <si>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</si>
  <si>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</si>
  <si>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</si>
  <si>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</si>
  <si>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</si>
  <si>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</si>
  <si>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</si>
  <si>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</si>
  <si>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</si>
  <si>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</si>
  <si>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</si>
  <si>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</si>
  <si>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</si>
  <si>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</si>
  <si>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</si>
  <si>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</si>
  <si>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</si>
  <si>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</si>
  <si>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</si>
  <si>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</si>
  <si>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</si>
  <si>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</si>
  <si>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</si>
  <si>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</si>
  <si>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</si>
  <si>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</si>
  <si>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</si>
  <si>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</si>
  <si>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</si>
  <si>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</si>
  <si>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</si>
  <si>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</si>
  <si>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</si>
  <si>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</si>
  <si>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</si>
  <si>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</si>
  <si>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</si>
  <si>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</si>
  <si>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</si>
  <si>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</si>
  <si>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</si>
  <si>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</si>
  <si>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</si>
  <si>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</si>
  <si>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</si>
  <si>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</si>
  <si>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</si>
  <si>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</si>
  <si>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</si>
  <si>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</si>
  <si>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</si>
  <si>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</si>
  <si>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</si>
  <si>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</si>
  <si>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</si>
  <si>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</si>
  <si>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</si>
  <si>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</si>
  <si>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</si>
  <si>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</si>
  <si>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</si>
  <si>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</si>
  <si>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</si>
  <si>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</si>
  <si>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</si>
  <si>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</si>
  <si>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</si>
  <si>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</si>
  <si>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</si>
  <si>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</si>
  <si>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</si>
  <si>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</si>
  <si>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</si>
  <si>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</si>
  <si>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</si>
  <si>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</si>
  <si>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</si>
  <si>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</si>
  <si>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</si>
  <si>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</si>
  <si>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</si>
  <si>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</si>
  <si>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</si>
  <si>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</si>
  <si>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</si>
  <si>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</si>
  <si>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</si>
  <si>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</si>
  <si>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</si>
  <si>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</si>
  <si>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</si>
  <si>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</si>
  <si>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</si>
  <si>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</si>
  <si>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</si>
  <si>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</si>
  <si>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</si>
  <si>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</si>
  <si>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</si>
  <si>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</si>
  <si>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</si>
  <si>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</si>
  <si>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</si>
  <si>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</si>
  <si>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</si>
  <si>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</si>
  <si>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</si>
  <si>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</si>
  <si>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</si>
  <si>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</si>
  <si>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</si>
  <si>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</si>
  <si>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</si>
  <si>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</si>
  <si>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</si>
  <si>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</si>
  <si>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</si>
  <si>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</si>
  <si>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</si>
  <si>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</si>
  <si>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</si>
  <si>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</si>
  <si>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</si>
  <si>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</si>
  <si>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</si>
  <si>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</si>
  <si>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</si>
  <si>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</si>
  <si>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</si>
  <si>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</si>
  <si>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</si>
  <si>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</si>
  <si>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</si>
  <si>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</si>
  <si>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</si>
  <si>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</si>
  <si>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</si>
  <si>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</si>
  <si>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</si>
  <si>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</si>
  <si>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</si>
  <si>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</si>
  <si>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</si>
  <si>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</si>
  <si>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</si>
  <si>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</si>
  <si>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</si>
  <si>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</si>
  <si>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</si>
  <si>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</si>
  <si>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</si>
  <si>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</si>
  <si>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</si>
  <si>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</si>
  <si>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</si>
  <si>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</si>
  <si>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</si>
  <si>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</si>
  <si>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</si>
  <si>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</si>
  <si>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</si>
  <si>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</si>
  <si>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</si>
  <si>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</si>
  <si>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</si>
  <si>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</si>
  <si>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</si>
  <si>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</si>
  <si>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</si>
  <si>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</si>
  <si>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</si>
  <si>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</si>
  <si>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</si>
  <si>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</si>
  <si>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</si>
  <si>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</si>
  <si>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</si>
  <si>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</si>
  <si>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</si>
  <si>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</si>
  <si>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</si>
  <si>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</si>
  <si>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</si>
  <si>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</si>
  <si>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</si>
  <si>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</si>
  <si>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</si>
  <si>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</si>
  <si>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</si>
  <si>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</si>
  <si>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</si>
  <si>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</si>
  <si>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</si>
  <si>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</si>
  <si>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</si>
  <si>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</si>
  <si>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</si>
  <si>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</si>
  <si>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</si>
  <si>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</si>
  <si>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</si>
  <si>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</si>
  <si>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</si>
  <si>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</si>
  <si>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</si>
  <si>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</si>
  <si>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</si>
  <si>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</si>
  <si>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</si>
  <si>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</si>
  <si>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</si>
  <si>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</si>
  <si>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</si>
  <si>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</si>
  <si>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</si>
  <si>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</si>
  <si>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</si>
  <si>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</si>
  <si>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</si>
  <si>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</si>
  <si>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</si>
  <si>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</si>
  <si>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</si>
  <si>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</si>
  <si>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</si>
  <si>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</si>
  <si>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</si>
  <si>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</si>
  <si>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</si>
  <si>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</si>
  <si>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</si>
  <si>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</si>
  <si>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</si>
  <si>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</si>
  <si>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</si>
  <si>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</si>
  <si>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</si>
  <si>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</si>
  <si>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</si>
  <si>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</si>
  <si>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</si>
  <si>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</si>
  <si>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</si>
  <si>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</si>
  <si>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</si>
  <si>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</si>
  <si>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</si>
  <si>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</si>
  <si>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</si>
  <si>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</si>
  <si>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</si>
  <si>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</si>
  <si>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</si>
  <si>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</si>
  <si>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</si>
  <si>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</si>
  <si>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</si>
  <si>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</si>
  <si>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</si>
  <si>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</si>
  <si>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</si>
  <si>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</si>
  <si>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</si>
  <si>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</si>
  <si>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</si>
  <si>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</si>
  <si>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</si>
  <si>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</si>
  <si>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</si>
  <si>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</si>
  <si>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</si>
  <si>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</si>
  <si>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</si>
  <si>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</si>
  <si>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</si>
  <si>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</si>
  <si>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</si>
  <si>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</si>
  <si>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</si>
  <si>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</si>
  <si>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</si>
  <si>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</si>
  <si>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</si>
  <si>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</si>
  <si>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</si>
  <si>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</si>
  <si>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</si>
  <si>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</si>
  <si>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</si>
  <si>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</si>
  <si>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</si>
  <si>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</si>
  <si>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</si>
  <si>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</si>
  <si>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</si>
  <si>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</si>
  <si>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</si>
  <si>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</si>
  <si>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</si>
  <si>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</si>
  <si>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</si>
  <si>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</si>
  <si>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</si>
  <si>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</si>
  <si>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</si>
  <si>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</si>
  <si>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</si>
  <si>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</si>
  <si>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</si>
  <si>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</si>
  <si>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</si>
  <si>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</si>
  <si>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</si>
  <si>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</si>
  <si>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</si>
  <si>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</si>
  <si>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</si>
  <si>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</si>
  <si>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</si>
  <si>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</si>
  <si>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</si>
  <si>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</si>
  <si>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</si>
  <si>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</si>
  <si>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</si>
  <si>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</si>
  <si>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</si>
  <si>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</si>
  <si>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</si>
  <si>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</si>
  <si>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</si>
  <si>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</si>
  <si>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</si>
  <si>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</si>
  <si>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</si>
  <si>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</si>
  <si>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</si>
  <si>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</si>
  <si>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</si>
  <si>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</si>
  <si>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</si>
  <si>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</si>
  <si>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</si>
  <si>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</si>
  <si>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</si>
  <si>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</si>
  <si>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</si>
  <si>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</si>
  <si>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</si>
  <si>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</si>
  <si>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</si>
  <si>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</si>
  <si>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</si>
  <si>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</si>
  <si>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</si>
  <si>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</si>
  <si>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</si>
  <si>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</si>
  <si>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</si>
  <si>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</si>
  <si>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</si>
  <si>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</si>
  <si>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</si>
  <si>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</si>
  <si>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</si>
  <si>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</si>
  <si>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</si>
  <si>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</si>
  <si>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</si>
  <si>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</si>
  <si>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</si>
  <si>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</si>
  <si>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</si>
  <si>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</si>
  <si>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</si>
  <si>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</si>
  <si>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</si>
  <si>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</si>
  <si>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</si>
  <si>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</si>
  <si>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</si>
  <si>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</si>
  <si>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</si>
  <si>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</si>
  <si>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</si>
  <si>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</si>
  <si>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</si>
  <si>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</si>
  <si>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</si>
  <si>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</si>
  <si>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</si>
  <si>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</si>
  <si>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</si>
  <si>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</si>
  <si>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</si>
  <si>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</si>
  <si>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</si>
  <si>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</si>
  <si>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</si>
  <si>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</si>
  <si>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</si>
  <si>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</si>
  <si>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</si>
  <si>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</si>
  <si>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</si>
  <si>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</si>
  <si>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</si>
  <si>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</si>
  <si>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</si>
  <si>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</si>
  <si>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</si>
  <si>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</si>
  <si>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</si>
  <si>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</si>
  <si>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</si>
  <si>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</si>
  <si>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</si>
  <si>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</si>
  <si>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</si>
  <si>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</si>
  <si>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</si>
  <si>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</si>
  <si>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</si>
  <si>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</si>
  <si>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</si>
  <si>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</si>
  <si>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</si>
  <si>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</si>
  <si>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</si>
  <si>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</si>
  <si>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</si>
  <si>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</si>
  <si>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</si>
  <si>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</si>
  <si>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</si>
  <si>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</si>
  <si>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</si>
  <si>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</si>
  <si>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</si>
  <si>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</si>
  <si>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</si>
  <si>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</si>
  <si>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</si>
  <si>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</si>
  <si>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</si>
  <si>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</si>
  <si>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</si>
  <si>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</si>
  <si>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</si>
  <si>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</si>
  <si>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</si>
  <si>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</si>
  <si>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</si>
  <si>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</si>
  <si>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</si>
  <si>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</si>
  <si>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</si>
  <si>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</si>
  <si>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</si>
  <si>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</si>
  <si>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</si>
  <si>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</si>
  <si>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</si>
  <si>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</si>
  <si>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</si>
  <si>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</si>
  <si>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</si>
  <si>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</si>
  <si>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</si>
  <si>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</si>
  <si>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</si>
  <si>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</si>
  <si>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</si>
  <si>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</si>
  <si>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</si>
  <si>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</si>
  <si>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</si>
  <si>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</si>
  <si>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</si>
  <si>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</si>
  <si>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</si>
  <si>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</si>
  <si>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</si>
  <si>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</si>
  <si>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</si>
  <si>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</si>
  <si>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</si>
  <si>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</si>
  <si>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</si>
  <si>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</si>
  <si>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</si>
  <si>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</si>
  <si>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</si>
  <si>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</si>
  <si>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</si>
  <si>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</si>
  <si>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</si>
  <si>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</si>
  <si>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</si>
  <si>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</si>
  <si>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</si>
  <si>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</si>
  <si>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</si>
  <si>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</si>
  <si>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</si>
  <si>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</si>
  <si>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</si>
  <si>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</si>
  <si>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</si>
  <si>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</si>
  <si>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</si>
  <si>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</si>
  <si>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</si>
  <si>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</si>
  <si>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</si>
  <si>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</si>
  <si>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</si>
  <si>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</si>
  <si>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</si>
  <si>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</si>
  <si>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</si>
  <si>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</si>
  <si>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</si>
  <si>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</si>
  <si>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</si>
  <si>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</si>
  <si>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</si>
  <si>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</si>
  <si>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</si>
  <si>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</si>
  <si>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</si>
  <si>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</si>
  <si>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</si>
  <si>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</si>
  <si>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</si>
  <si>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</si>
  <si>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</si>
  <si>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</si>
  <si>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</si>
  <si>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</si>
  <si>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</si>
  <si>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</si>
  <si>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</si>
  <si>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</si>
  <si>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</si>
  <si>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</si>
  <si>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</si>
  <si>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</si>
  <si>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</si>
  <si>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</si>
  <si>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</si>
  <si>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</si>
  <si>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</si>
  <si>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</si>
  <si>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</si>
  <si>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</si>
  <si>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</si>
  <si>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</si>
  <si>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</si>
  <si>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</si>
  <si>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</si>
  <si>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</si>
  <si>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</si>
  <si>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</si>
  <si>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</si>
  <si>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</si>
  <si>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</si>
  <si>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</si>
  <si>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</si>
  <si>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</si>
  <si>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</si>
  <si>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</si>
  <si>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</si>
  <si>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</si>
  <si>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</si>
  <si>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</si>
  <si>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</si>
  <si>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</si>
  <si>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</si>
  <si>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</si>
  <si>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</si>
  <si>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</si>
  <si>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</si>
  <si>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</si>
  <si>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</si>
  <si>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</si>
  <si>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</si>
  <si>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</si>
  <si>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</si>
  <si>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</si>
  <si>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</si>
  <si>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</si>
  <si>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</si>
  <si>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</si>
  <si>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</si>
  <si>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</si>
  <si>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</si>
  <si>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</si>
  <si>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</si>
  <si>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</si>
  <si>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</si>
  <si>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</si>
  <si>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</si>
  <si>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</si>
  <si>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</si>
  <si>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</si>
  <si>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</si>
  <si>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</si>
  <si>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</si>
  <si>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</si>
  <si>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</si>
  <si>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</si>
  <si>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</si>
  <si>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</si>
  <si>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</si>
  <si>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</si>
  <si>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</si>
  <si>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</si>
  <si>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</si>
  <si>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</si>
  <si>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</si>
  <si>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</si>
  <si>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</si>
  <si>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</si>
  <si>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</si>
  <si>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</si>
  <si>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</si>
  <si>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</si>
  <si>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</si>
  <si>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</si>
  <si>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</si>
  <si>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</si>
  <si>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</si>
  <si>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</si>
  <si>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</si>
  <si>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</si>
  <si>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</si>
  <si>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</si>
  <si>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</si>
  <si>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</si>
  <si>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</si>
  <si>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</si>
  <si>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</si>
  <si>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</si>
  <si>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</si>
  <si>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</si>
  <si>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</si>
  <si>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</si>
  <si>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</si>
  <si>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</si>
  <si>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</si>
  <si>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</si>
  <si>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</si>
  <si>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</si>
  <si>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</si>
  <si>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</si>
  <si>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</si>
  <si>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</si>
  <si>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</si>
  <si>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</si>
  <si>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</si>
  <si>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</si>
  <si>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</si>
  <si>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</si>
  <si>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</si>
  <si>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</si>
  <si>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</si>
  <si>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</si>
  <si>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</si>
  <si>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</si>
  <si>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</si>
  <si>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</si>
  <si>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</si>
  <si>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</si>
  <si>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</si>
  <si>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</si>
  <si>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</si>
  <si>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</si>
  <si>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</si>
  <si>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</si>
  <si>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</si>
  <si>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</si>
  <si>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</si>
  <si>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</si>
  <si>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</si>
  <si>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</si>
  <si>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</si>
  <si>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</si>
  <si>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</si>
  <si>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</si>
  <si>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</si>
  <si>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</si>
  <si>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</si>
  <si>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</si>
  <si>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</si>
  <si>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</si>
  <si>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</si>
  <si>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</si>
  <si>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</si>
  <si>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</si>
  <si>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</si>
  <si>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</si>
  <si>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</si>
  <si>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</si>
  <si>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</si>
  <si>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</si>
  <si>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</si>
  <si>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</si>
  <si>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</si>
  <si>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</si>
  <si>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</si>
  <si>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</si>
  <si>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</si>
  <si>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</si>
  <si>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</si>
  <si>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</si>
  <si>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</si>
  <si>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</si>
  <si>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</si>
  <si>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</si>
  <si>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</si>
  <si>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</si>
  <si>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</si>
  <si>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</si>
  <si>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</si>
  <si>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</si>
  <si>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</si>
  <si>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</si>
  <si>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</si>
  <si>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</si>
  <si>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</si>
  <si>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</si>
  <si>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</si>
  <si>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</si>
  <si>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</si>
  <si>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</si>
  <si>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</si>
  <si>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</si>
  <si>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</si>
  <si>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</si>
  <si>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</si>
  <si>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</si>
  <si>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</si>
  <si>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</si>
  <si>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</si>
  <si>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</si>
  <si>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</si>
  <si>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</si>
  <si>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</si>
  <si>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</si>
  <si>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</si>
  <si>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</si>
  <si>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</si>
  <si>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</si>
  <si>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</si>
  <si>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</si>
  <si>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</si>
  <si>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</si>
  <si>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</si>
  <si>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</si>
  <si>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</si>
  <si>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</si>
  <si>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</si>
  <si>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</si>
  <si>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</si>
  <si>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</si>
  <si>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</si>
  <si>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</si>
  <si>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</si>
  <si>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</si>
  <si>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</si>
  <si>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</si>
  <si>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</si>
  <si>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</si>
  <si>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</si>
  <si>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</si>
  <si>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</si>
  <si>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</si>
  <si>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</si>
  <si>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</si>
  <si>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</si>
  <si>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</si>
  <si>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</si>
  <si>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</si>
  <si>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</si>
  <si>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</si>
  <si>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</si>
  <si>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</si>
  <si>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</si>
  <si>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</si>
  <si>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</si>
  <si>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</si>
  <si>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</si>
  <si>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</si>
  <si>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</si>
  <si>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</si>
  <si>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</si>
  <si>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</si>
  <si>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</si>
  <si>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</si>
  <si>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</si>
  <si>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</si>
  <si>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</si>
  <si>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</si>
  <si>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</si>
  <si>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</si>
  <si>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</si>
  <si>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</si>
  <si>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</si>
  <si>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</si>
  <si>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</si>
  <si>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</si>
  <si>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</si>
  <si>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</si>
  <si>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</si>
  <si>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</si>
  <si>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</si>
  <si>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</si>
  <si>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</si>
  <si>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</si>
  <si>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</si>
  <si>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</si>
  <si>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</si>
  <si>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</si>
  <si>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</si>
  <si>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</si>
  <si>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</si>
  <si>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</si>
  <si>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</si>
  <si>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</si>
  <si>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</si>
  <si>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</si>
  <si>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</si>
  <si>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</si>
  <si>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</si>
  <si>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</si>
  <si>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</si>
  <si>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</si>
  <si>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</si>
  <si>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</si>
  <si>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</si>
  <si>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</si>
  <si>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</si>
  <si>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</si>
  <si>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</si>
  <si>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</si>
  <si>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</si>
  <si>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</si>
  <si>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</si>
  <si>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</si>
  <si>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</si>
  <si>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</si>
  <si>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</si>
  <si>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</si>
  <si>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</si>
  <si>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</si>
  <si>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</si>
  <si>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</si>
  <si>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</si>
  <si>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</si>
  <si>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</si>
  <si>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</si>
  <si>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</si>
  <si>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</si>
  <si>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</si>
  <si>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</si>
  <si>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</si>
  <si>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</si>
  <si>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</si>
  <si>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</si>
  <si>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</si>
  <si>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</si>
  <si>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</si>
  <si>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</si>
  <si>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</si>
  <si>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</si>
  <si>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</si>
  <si>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</si>
  <si>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</si>
  <si>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</si>
  <si>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</si>
  <si>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</si>
  <si>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</si>
  <si>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</si>
  <si>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</si>
  <si>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</si>
  <si>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</si>
  <si>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</si>
  <si>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</si>
  <si>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</si>
  <si>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</si>
  <si>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</si>
  <si>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</si>
  <si>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</si>
  <si>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</si>
  <si>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</si>
  <si>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</si>
  <si>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</si>
  <si>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</si>
  <si>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</si>
  <si>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</si>
  <si>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</si>
  <si>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</si>
  <si>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</si>
  <si>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</si>
  <si>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</si>
  <si>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</si>
  <si>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</si>
  <si>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</si>
  <si>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</si>
  <si>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</si>
  <si>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</si>
  <si>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</si>
  <si>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</si>
  <si>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</si>
  <si>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</si>
  <si>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</si>
  <si>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</si>
  <si>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</si>
  <si>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</si>
  <si>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</si>
  <si>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</si>
  <si>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</si>
  <si>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</si>
  <si>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</si>
  <si>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</si>
  <si>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</si>
  <si>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</si>
  <si>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</si>
  <si>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</si>
  <si>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</si>
  <si>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</si>
  <si>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</si>
  <si>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</si>
  <si>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</si>
  <si>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</si>
  <si>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</si>
  <si>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</si>
  <si>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</si>
  <si>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</si>
  <si>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</si>
  <si>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</si>
  <si>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</si>
  <si>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</si>
  <si>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</si>
  <si>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</si>
  <si>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</si>
  <si>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</si>
  <si>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</si>
  <si>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</si>
  <si>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</si>
  <si>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</si>
  <si>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</si>
  <si>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</si>
  <si>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</si>
  <si>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</si>
  <si>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</si>
  <si>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</si>
  <si>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</si>
  <si>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</si>
  <si>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</si>
  <si>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</si>
  <si>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</si>
  <si>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</si>
  <si>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</si>
  <si>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</si>
  <si>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</si>
  <si>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</si>
  <si>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</si>
  <si>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</si>
  <si>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</si>
  <si>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</si>
  <si>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</si>
  <si>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</si>
  <si>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</si>
  <si>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</si>
  <si>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</si>
  <si>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</si>
  <si>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</si>
  <si>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</si>
  <si>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</si>
  <si>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</si>
  <si>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</si>
  <si>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</si>
  <si>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</si>
  <si>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</si>
  <si>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</si>
  <si>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</si>
  <si>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</si>
  <si>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</si>
  <si>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</si>
  <si>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</si>
  <si>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</si>
  <si>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</si>
  <si>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</si>
  <si>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</si>
  <si>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</si>
  <si>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</si>
  <si>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</si>
  <si>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</si>
  <si>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</si>
  <si>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</si>
  <si>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</si>
  <si>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</si>
  <si>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</si>
  <si>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</si>
  <si>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</si>
  <si>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</si>
  <si>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</si>
  <si>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</si>
  <si>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</si>
  <si>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</si>
  <si>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</si>
  <si>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</si>
  <si>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</si>
  <si>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</si>
  <si>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</si>
  <si>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</si>
  <si>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</si>
  <si>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</si>
  <si>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</si>
  <si>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</si>
  <si>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</si>
  <si>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</si>
  <si>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</si>
  <si>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</si>
  <si>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</si>
  <si>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</si>
  <si>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</si>
  <si>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</si>
  <si>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</si>
  <si>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</si>
  <si>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</si>
  <si>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</si>
  <si>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</si>
  <si>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</si>
  <si>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</si>
  <si>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</si>
  <si>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</si>
  <si>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</si>
  <si>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</si>
  <si>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</si>
  <si>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</si>
  <si>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</si>
  <si>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</si>
  <si>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</si>
  <si>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</si>
  <si>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</si>
  <si>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</si>
  <si>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</si>
  <si>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</si>
  <si>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</si>
  <si>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</si>
  <si>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</si>
  <si>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</si>
  <si>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</si>
  <si>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</si>
  <si>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</si>
  <si>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</si>
  <si>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</si>
  <si>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</si>
  <si>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</si>
  <si>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</si>
  <si>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</si>
  <si>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</si>
  <si>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</si>
  <si>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</si>
  <si>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</si>
  <si>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</si>
  <si>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</si>
  <si>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</si>
  <si>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</si>
  <si>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</si>
  <si>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</si>
  <si>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</si>
  <si>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</si>
  <si>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</si>
  <si>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</si>
  <si>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</si>
  <si>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</si>
  <si>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</si>
  <si>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</si>
  <si>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</si>
  <si>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</si>
  <si>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</si>
  <si>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</si>
  <si>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</si>
  <si>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</si>
  <si>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</si>
  <si>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</si>
  <si>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</si>
  <si>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</si>
  <si>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</si>
  <si>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</si>
  <si>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</si>
  <si>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</si>
  <si>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</si>
  <si>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</si>
  <si>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</si>
  <si>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</si>
  <si>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</si>
  <si>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</si>
  <si>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</si>
  <si>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</si>
  <si>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</si>
  <si>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</si>
  <si>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</si>
  <si>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</si>
  <si>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</si>
  <si>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</si>
  <si>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</si>
  <si>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</si>
  <si>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</si>
  <si>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</si>
  <si>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</si>
  <si>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</si>
  <si>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</si>
  <si>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</si>
  <si>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</si>
  <si>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</si>
  <si>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</si>
  <si>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</si>
  <si>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</si>
  <si>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</si>
  <si>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</si>
  <si>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</si>
  <si>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</si>
  <si>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</si>
  <si>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</si>
  <si>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</si>
  <si>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</si>
  <si>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</si>
  <si>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</si>
  <si>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</si>
  <si>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</si>
  <si>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</si>
  <si>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</si>
  <si>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</si>
  <si>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</si>
  <si>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</si>
  <si>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</si>
  <si>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</si>
  <si>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</si>
  <si>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</si>
  <si>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</si>
  <si>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</si>
  <si>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</si>
  <si>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</si>
  <si>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</si>
  <si>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</si>
  <si>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</si>
  <si>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</si>
  <si>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</si>
  <si>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</si>
  <si>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</si>
  <si>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</si>
  <si>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</si>
  <si>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</si>
  <si>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</si>
  <si>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</si>
  <si>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</si>
  <si>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</si>
  <si>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</si>
  <si>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</si>
  <si>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</si>
  <si>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</si>
  <si>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</si>
  <si>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</si>
  <si>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</si>
  <si>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</si>
  <si>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</si>
  <si>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</si>
  <si>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</si>
  <si>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</si>
  <si>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</si>
  <si>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</si>
  <si>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</si>
  <si>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</si>
  <si>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</si>
  <si>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</si>
  <si>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</si>
  <si>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</si>
  <si>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</si>
  <si>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</si>
  <si>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</si>
  <si>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</si>
  <si>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</si>
  <si>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</si>
  <si>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</si>
  <si>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</si>
  <si>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</si>
  <si>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</si>
  <si>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</si>
  <si>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</si>
  <si>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</si>
  <si>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</si>
  <si>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</si>
  <si>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</si>
  <si>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</si>
  <si>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</si>
  <si>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</si>
  <si>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</si>
  <si>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</si>
  <si>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</si>
  <si>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</si>
  <si>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</si>
  <si>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</si>
  <si>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</si>
  <si>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</si>
  <si>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</si>
  <si>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</si>
  <si>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</si>
  <si>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</si>
  <si>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</si>
  <si>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</si>
  <si>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</si>
  <si>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</si>
  <si>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</si>
  <si>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</si>
  <si>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</si>
  <si>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</si>
  <si>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</si>
  <si>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</si>
  <si>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</si>
  <si>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</si>
  <si>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</si>
  <si>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</si>
  <si>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</si>
  <si>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</si>
  <si>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</si>
  <si>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</si>
  <si>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</si>
  <si>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</si>
  <si>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</si>
  <si>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</si>
  <si>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</si>
  <si>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</si>
  <si>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</si>
  <si>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</si>
  <si>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</si>
  <si>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</si>
  <si>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</si>
  <si>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</si>
  <si>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</si>
  <si>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</si>
  <si>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</si>
  <si>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</si>
  <si>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</si>
  <si>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</si>
  <si>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</si>
  <si>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</si>
  <si>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</si>
  <si>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</si>
  <si>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</si>
  <si>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</si>
  <si>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</si>
  <si>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</si>
  <si>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</si>
  <si>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</si>
  <si>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</si>
  <si>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</si>
  <si>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</si>
  <si>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</si>
  <si>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</si>
  <si>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</si>
  <si>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</si>
  <si>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</si>
  <si>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</si>
  <si>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</si>
  <si>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</si>
  <si>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</si>
  <si>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</si>
  <si>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</si>
  <si>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</si>
  <si>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</si>
  <si>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</si>
  <si>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</si>
  <si>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</si>
  <si>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</si>
  <si>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</si>
  <si>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</si>
  <si>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</si>
  <si>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</si>
  <si>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</si>
  <si>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</si>
  <si>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</si>
  <si>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</si>
  <si>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</si>
  <si>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</si>
  <si>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</si>
  <si>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</si>
  <si>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</si>
  <si>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</si>
  <si>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</si>
  <si>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</si>
  <si>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</si>
  <si>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</si>
  <si>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</si>
  <si>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</si>
  <si>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</si>
  <si>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</si>
  <si>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</si>
  <si>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</si>
  <si>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</si>
  <si>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</si>
  <si>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</si>
  <si>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</si>
  <si>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</si>
  <si>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</si>
  <si>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</si>
  <si>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</si>
  <si>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</si>
  <si>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</si>
  <si>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</si>
  <si>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</si>
  <si>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</si>
  <si>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</si>
  <si>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</si>
  <si>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</si>
  <si>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</si>
  <si>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</si>
  <si>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</si>
  <si>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</si>
  <si>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</si>
  <si>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</si>
  <si>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</si>
  <si>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</si>
  <si>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</si>
  <si>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</si>
  <si>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</si>
  <si>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</si>
  <si>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</si>
  <si>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</si>
  <si>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</si>
  <si>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</si>
  <si>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</si>
  <si>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</si>
  <si>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</si>
  <si>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</si>
  <si>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</si>
  <si>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</si>
  <si>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</si>
  <si>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</si>
  <si>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</si>
  <si>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</si>
  <si>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</si>
  <si>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</si>
  <si>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</si>
  <si>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</si>
  <si>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</si>
  <si>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</si>
  <si>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</si>
  <si>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</si>
  <si>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</si>
  <si>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</si>
  <si>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</si>
  <si>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</si>
  <si>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</si>
  <si>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</si>
  <si>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</si>
  <si>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</si>
  <si>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</si>
  <si>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</si>
  <si>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</si>
  <si>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</si>
  <si>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</si>
  <si>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</si>
  <si>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</si>
  <si>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</si>
  <si>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</si>
  <si>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</si>
  <si>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</si>
  <si>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</si>
  <si>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</si>
  <si>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</si>
  <si>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</si>
  <si>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</si>
  <si>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</si>
  <si>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</si>
  <si>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</si>
  <si>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</si>
  <si>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</si>
  <si>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</si>
  <si>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</si>
  <si>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</si>
  <si>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</si>
  <si>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</si>
  <si>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</si>
  <si>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</si>
  <si>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</si>
  <si>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</si>
  <si>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</si>
  <si>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</si>
  <si>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</si>
  <si>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</si>
  <si>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</si>
  <si>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</si>
  <si>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</si>
  <si>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</si>
  <si>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</si>
  <si>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</si>
  <si>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</si>
  <si>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</si>
  <si>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</si>
  <si>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</si>
  <si>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</si>
  <si>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</si>
  <si>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</si>
  <si>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</si>
  <si>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</si>
  <si>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</si>
  <si>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</si>
  <si>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</si>
  <si>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</si>
  <si>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</si>
  <si>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</si>
  <si>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</si>
  <si>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</si>
  <si>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</si>
  <si>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</si>
  <si>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</si>
  <si>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</si>
  <si>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</si>
  <si>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</si>
  <si>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</si>
  <si>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</si>
  <si>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</si>
  <si>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</si>
  <si>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</si>
  <si>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</si>
  <si>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</si>
  <si>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</si>
  <si>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</si>
  <si>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</si>
  <si>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</si>
  <si>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</si>
  <si>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</si>
  <si>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</si>
  <si>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</si>
  <si>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</si>
  <si>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</si>
  <si>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</si>
  <si>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</si>
  <si>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</si>
  <si>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</si>
  <si>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</si>
  <si>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</si>
  <si>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</si>
  <si>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</si>
  <si>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</si>
  <si>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</si>
  <si>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</si>
  <si>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</si>
  <si>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</si>
  <si>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</si>
  <si>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</si>
  <si>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</si>
  <si>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</si>
  <si>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</si>
  <si>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</si>
  <si>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</si>
  <si>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</si>
  <si>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</si>
  <si>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</si>
  <si>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</si>
  <si>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</si>
  <si>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</si>
  <si>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</si>
  <si>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</si>
  <si>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</si>
  <si>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</si>
  <si>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</si>
  <si>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</si>
  <si>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</si>
  <si>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</si>
  <si>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</si>
  <si>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</si>
  <si>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</si>
  <si>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</si>
  <si>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</si>
  <si>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</si>
  <si>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</si>
  <si>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</si>
  <si>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</si>
  <si>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</si>
  <si>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</si>
  <si>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</si>
  <si>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</si>
  <si>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</si>
  <si>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</si>
  <si>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</si>
  <si>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</si>
  <si>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</si>
  <si>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</si>
  <si>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</si>
  <si>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</si>
  <si>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</si>
  <si>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</si>
  <si>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</si>
  <si>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</si>
  <si>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</si>
  <si>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</si>
  <si>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</si>
  <si>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</si>
  <si>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</si>
  <si>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</si>
  <si>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</si>
  <si>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</si>
  <si>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</si>
  <si>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</si>
  <si>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</si>
  <si>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</si>
  <si>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</si>
  <si>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</si>
  <si>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</si>
  <si>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</si>
  <si>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</si>
  <si>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</si>
  <si>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</si>
  <si>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</si>
  <si>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</si>
  <si>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</si>
  <si>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</si>
  <si>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</si>
  <si>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</si>
  <si>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</si>
  <si>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</si>
  <si>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</si>
  <si>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</si>
  <si>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</si>
  <si>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</si>
  <si>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</si>
  <si>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</si>
  <si>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</si>
  <si>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</si>
  <si>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</si>
  <si>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</si>
  <si>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</si>
  <si>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</si>
  <si>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</si>
  <si>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</si>
  <si>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</si>
  <si>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</si>
  <si>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</si>
  <si>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</si>
  <si>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</si>
  <si>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</si>
  <si>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</si>
  <si>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</si>
  <si>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</si>
  <si>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</si>
  <si>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</si>
  <si>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</si>
  <si>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</si>
  <si>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</si>
  <si>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</si>
  <si>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</si>
  <si>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</si>
  <si>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</si>
  <si>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</si>
  <si>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</si>
  <si>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</si>
  <si>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</si>
  <si>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</si>
  <si>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</si>
  <si>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</si>
  <si>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</si>
  <si>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</si>
  <si>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</si>
  <si>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</si>
  <si>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</si>
  <si>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</si>
  <si>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</si>
  <si>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</si>
  <si>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</si>
  <si>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</si>
  <si>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</si>
  <si>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</si>
  <si>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</si>
  <si>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</si>
  <si>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</si>
  <si>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</si>
  <si>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</si>
  <si>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</si>
  <si>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</si>
  <si>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</si>
  <si>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</si>
  <si>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</si>
  <si>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</si>
  <si>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</si>
  <si>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</si>
  <si>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</si>
  <si>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</si>
  <si>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</si>
  <si>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</si>
  <si>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</si>
  <si>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</si>
  <si>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</si>
  <si>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</si>
  <si>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</si>
  <si>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</si>
  <si>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</si>
  <si>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</si>
  <si>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</si>
  <si>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</si>
  <si>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</si>
  <si>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</si>
  <si>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</si>
  <si>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</si>
  <si>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</si>
  <si>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</si>
  <si>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</si>
  <si>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</si>
  <si>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</si>
  <si>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</si>
  <si>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</si>
  <si>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</si>
  <si>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</si>
  <si>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</si>
  <si>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</si>
  <si>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</si>
  <si>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</si>
  <si>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</si>
  <si>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</si>
  <si>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</si>
  <si>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</si>
  <si>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</si>
  <si>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</si>
  <si>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</si>
  <si>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</si>
  <si>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</si>
  <si>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</si>
  <si>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</si>
  <si>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</si>
  <si>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</si>
  <si>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</si>
  <si>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</si>
  <si>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</si>
  <si>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</si>
  <si>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</si>
  <si>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</si>
  <si>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</si>
  <si>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</si>
  <si>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</si>
  <si>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</si>
  <si>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</si>
  <si>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</si>
  <si>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</si>
  <si>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</si>
  <si>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</si>
  <si>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</si>
  <si>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</si>
  <si>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</si>
  <si>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</si>
  <si>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</si>
  <si>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</si>
  <si>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</si>
  <si>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</si>
  <si>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</si>
  <si>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</si>
  <si>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</si>
  <si>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</si>
  <si>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</si>
  <si>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</si>
  <si>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</si>
  <si>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</si>
  <si>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</si>
  <si>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</si>
  <si>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</si>
  <si>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</si>
  <si>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</si>
  <si>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</si>
  <si>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</si>
  <si>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</si>
  <si>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</si>
  <si>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</si>
  <si>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</si>
  <si>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</si>
  <si>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</si>
  <si>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</si>
  <si>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</si>
  <si>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</si>
  <si>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</si>
  <si>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</si>
  <si>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</si>
  <si>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</si>
  <si>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</si>
  <si>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</si>
  <si>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</si>
  <si>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</si>
  <si>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</si>
  <si>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</si>
  <si>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</si>
  <si>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</si>
  <si>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</si>
  <si>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</si>
  <si>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</si>
  <si>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</si>
  <si>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</si>
  <si>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</si>
  <si>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</si>
  <si>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</si>
  <si>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</si>
  <si>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</si>
  <si>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</si>
  <si>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</si>
  <si>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</si>
  <si>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</si>
  <si>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</si>
  <si>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</si>
  <si>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</si>
  <si>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</si>
  <si>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</si>
  <si>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</si>
  <si>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</si>
  <si>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</si>
  <si>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</si>
  <si>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</si>
  <si>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</si>
  <si>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</si>
  <si>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</si>
  <si>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</si>
  <si>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</si>
  <si>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</si>
  <si>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</si>
  <si>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</si>
  <si>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</si>
  <si>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</si>
  <si>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</si>
  <si>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</si>
  <si>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</si>
  <si>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</si>
  <si>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</si>
  <si>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</si>
  <si>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</si>
  <si>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</si>
  <si>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</si>
  <si>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</si>
  <si>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</si>
  <si>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</si>
  <si>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</si>
  <si>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</si>
  <si>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</si>
  <si>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</si>
  <si>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</si>
  <si>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</si>
  <si>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</si>
  <si>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</si>
  <si>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</si>
  <si>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</si>
  <si>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</si>
  <si>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</si>
  <si>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</si>
  <si>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</si>
  <si>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</si>
  <si>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</si>
  <si>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</si>
  <si>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</si>
  <si>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</si>
  <si>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</si>
  <si>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</si>
  <si>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</si>
  <si>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</si>
  <si>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</si>
  <si>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</si>
  <si>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</si>
  <si>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</si>
  <si>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</si>
  <si>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</si>
  <si>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</si>
  <si>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</si>
  <si>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</si>
  <si>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</si>
  <si>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</si>
  <si>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</si>
  <si>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</si>
  <si>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</si>
  <si>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</si>
  <si>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</si>
  <si>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</si>
  <si>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</si>
  <si>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</si>
  <si>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</si>
  <si>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</si>
  <si>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</si>
  <si>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</si>
  <si>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</si>
  <si>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</si>
  <si>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</si>
  <si>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</si>
  <si>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</si>
  <si>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</si>
  <si>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</si>
  <si>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</si>
  <si>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</si>
  <si>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</si>
  <si>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</si>
  <si>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</si>
  <si>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</si>
  <si>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</si>
  <si>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</si>
  <si>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</si>
  <si>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</si>
  <si>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</si>
  <si>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</si>
  <si>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</si>
  <si>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</si>
  <si>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</si>
  <si>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</si>
  <si>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</si>
  <si>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</si>
  <si>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</si>
  <si>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</si>
  <si>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</si>
  <si>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</si>
  <si>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</si>
  <si>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</si>
  <si>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</si>
  <si>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</si>
  <si>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</si>
  <si>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</si>
  <si>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</si>
  <si>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</si>
  <si>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</si>
  <si>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</si>
  <si>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</si>
  <si>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</si>
  <si>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</si>
  <si>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</si>
  <si>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</si>
  <si>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</si>
  <si>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</si>
  <si>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</si>
  <si>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</si>
  <si>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</si>
  <si>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</si>
  <si>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</si>
  <si>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</si>
  <si>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</si>
  <si>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</si>
  <si>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</si>
  <si>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</si>
  <si>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</si>
  <si>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</si>
  <si>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</si>
  <si>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</si>
  <si>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</si>
  <si>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</si>
  <si>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</si>
  <si>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</si>
  <si>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</si>
  <si>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</si>
  <si>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</si>
  <si>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</si>
  <si>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</si>
  <si>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</si>
  <si>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</si>
  <si>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</si>
  <si>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</si>
  <si>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</si>
  <si>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</si>
  <si>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</si>
  <si>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</si>
  <si>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</si>
  <si>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</si>
  <si>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</si>
  <si>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</si>
  <si>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</si>
  <si>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</si>
  <si>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</si>
  <si>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</si>
  <si>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</si>
  <si>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</si>
  <si>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</si>
  <si>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</si>
  <si>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</si>
  <si>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</si>
  <si>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</si>
  <si>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</si>
  <si>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</si>
  <si>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</si>
  <si>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</si>
  <si>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</si>
  <si>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</si>
  <si>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</si>
  <si>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</si>
  <si>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</si>
  <si>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</si>
  <si>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</si>
  <si>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</si>
  <si>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</si>
  <si>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</si>
  <si>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</si>
  <si>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</si>
  <si>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</si>
  <si>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</si>
  <si>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</si>
  <si>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</si>
  <si>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</si>
  <si>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</si>
  <si>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</si>
  <si>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</si>
  <si>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</si>
  <si>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</si>
  <si>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</si>
  <si>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</si>
  <si>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</si>
  <si>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</si>
  <si>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</si>
  <si>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</si>
  <si>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</si>
  <si>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</si>
  <si>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</si>
  <si>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</si>
  <si>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</si>
  <si>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</si>
  <si>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</si>
  <si>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</si>
  <si>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</si>
  <si>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</si>
  <si>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</si>
  <si>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</si>
  <si>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</si>
  <si>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</si>
  <si>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</si>
  <si>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</si>
  <si>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</si>
  <si>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</si>
  <si>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</si>
  <si>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</si>
  <si>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</si>
  <si>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</si>
  <si>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</si>
  <si>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</si>
  <si>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</si>
  <si>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</si>
  <si>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</si>
  <si>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</si>
  <si>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</si>
  <si>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</si>
  <si>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</si>
  <si>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</si>
  <si>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</si>
  <si>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</si>
  <si>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</si>
  <si>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</si>
  <si>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</si>
  <si>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</si>
  <si>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</si>
  <si>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</si>
  <si>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</si>
  <si>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</si>
  <si>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</si>
  <si>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</si>
  <si>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</si>
  <si>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</si>
  <si>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</si>
  <si>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</si>
  <si>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</si>
  <si>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</si>
  <si>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</si>
  <si>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</si>
  <si>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</si>
  <si>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</si>
  <si>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</si>
  <si>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</si>
  <si>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</si>
  <si>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</si>
  <si>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</si>
  <si>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</si>
  <si>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</si>
  <si>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</si>
  <si>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</si>
  <si>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</si>
  <si>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</si>
  <si>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</si>
  <si>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</si>
  <si>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</si>
  <si>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</si>
  <si>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</si>
  <si>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</si>
  <si>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</si>
  <si>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</si>
  <si>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</si>
  <si>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</si>
  <si>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</si>
  <si>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</si>
  <si>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</si>
  <si>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</si>
  <si>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</si>
  <si>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</si>
  <si>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</si>
  <si>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</si>
  <si>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</si>
  <si>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</si>
  <si>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</si>
  <si>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</si>
  <si>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</si>
  <si>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</si>
  <si>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</si>
  <si>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</si>
  <si>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</si>
  <si>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</si>
  <si>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</si>
  <si>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</si>
  <si>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</si>
  <si>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</si>
  <si>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</si>
  <si>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</si>
  <si>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</si>
  <si>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</si>
  <si>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</si>
  <si>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</si>
  <si>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</si>
  <si>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</si>
  <si>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</si>
  <si>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</si>
  <si>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</si>
  <si>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</si>
  <si>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</si>
  <si>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</si>
  <si>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</si>
  <si>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</si>
  <si>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</si>
  <si>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</si>
  <si>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</si>
  <si>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</si>
  <si>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</si>
  <si>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</si>
  <si>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</si>
  <si>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</si>
  <si>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</si>
  <si>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</si>
  <si>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</si>
  <si>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</si>
  <si>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</si>
  <si>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</si>
  <si>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</si>
  <si>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</si>
  <si>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</si>
  <si>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</si>
  <si>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</si>
  <si>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</si>
  <si>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</si>
  <si>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</si>
  <si>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</si>
  <si>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</si>
  <si>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</si>
  <si>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</si>
  <si>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</si>
  <si>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</si>
  <si>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</si>
  <si>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</si>
  <si>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</si>
  <si>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</si>
  <si>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</si>
  <si>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</si>
  <si>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</si>
  <si>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</si>
  <si>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</si>
  <si>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</si>
  <si>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</si>
  <si>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</si>
  <si>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</si>
  <si>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</si>
  <si>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</si>
  <si>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</si>
  <si>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</si>
  <si>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</si>
  <si>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</si>
  <si>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</si>
  <si>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</si>
  <si>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</si>
  <si>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</si>
  <si>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</si>
  <si>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</si>
  <si>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</si>
  <si>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</si>
  <si>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</si>
  <si>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</si>
  <si>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</si>
  <si>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</si>
  <si>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</si>
  <si>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</si>
  <si>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</si>
  <si>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</si>
  <si>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</si>
  <si>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</si>
  <si>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</si>
  <si>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</si>
  <si>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</si>
  <si>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</si>
  <si>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</si>
  <si>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</si>
  <si>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</si>
  <si>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</si>
  <si>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</si>
  <si>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</si>
  <si>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</si>
  <si>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</si>
  <si>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</si>
  <si>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</si>
  <si>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</si>
  <si>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</si>
  <si>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</si>
  <si>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</si>
  <si>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</si>
  <si>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</si>
  <si>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</si>
  <si>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</si>
  <si>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</si>
  <si>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</si>
  <si>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</si>
  <si>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</si>
  <si>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</si>
  <si>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</si>
  <si>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</si>
  <si>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</si>
  <si>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</si>
  <si>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</si>
  <si>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</si>
  <si>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</si>
  <si>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</si>
  <si>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</si>
  <si>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</si>
  <si>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</si>
  <si>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</si>
  <si>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</si>
  <si>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</si>
  <si>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</si>
  <si>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</si>
  <si>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</si>
  <si>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</si>
  <si>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</si>
  <si>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</si>
  <si>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</si>
  <si>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</si>
  <si>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</si>
  <si>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</si>
  <si>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</si>
  <si>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</si>
  <si>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</si>
  <si>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</si>
  <si>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</si>
  <si>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</si>
  <si>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</si>
  <si>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</si>
  <si>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</si>
  <si>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</si>
  <si>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</si>
  <si>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</si>
  <si>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</si>
  <si>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</si>
  <si>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</si>
  <si>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</si>
  <si>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</si>
  <si>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</si>
  <si>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</si>
  <si>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</si>
  <si>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</si>
  <si>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</si>
  <si>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</si>
  <si>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</si>
  <si>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</si>
  <si>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</si>
  <si>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</si>
  <si>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</si>
  <si>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</si>
  <si>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</si>
  <si>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</si>
  <si>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</si>
  <si>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</si>
  <si>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</si>
  <si>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</si>
  <si>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</si>
  <si>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</si>
  <si>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</si>
  <si>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</si>
  <si>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</si>
  <si>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</si>
  <si>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</si>
  <si>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</si>
  <si>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</si>
  <si>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</si>
  <si>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</si>
  <si>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</si>
  <si>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</si>
  <si>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</si>
  <si>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</si>
  <si>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</si>
  <si>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</si>
  <si>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</si>
  <si>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</si>
  <si>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</si>
  <si>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</si>
  <si>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</si>
  <si>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</si>
  <si>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</si>
  <si>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</si>
  <si>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</si>
  <si>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</si>
  <si>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</si>
  <si>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</si>
  <si>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</si>
  <si>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</si>
  <si>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</si>
  <si>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</si>
  <si>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</si>
  <si>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</si>
  <si>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</si>
  <si>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</si>
  <si>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</si>
  <si>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</si>
  <si>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</si>
  <si>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</si>
  <si>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</si>
  <si>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</si>
  <si>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</si>
  <si>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</si>
  <si>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</si>
  <si>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</si>
  <si>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</si>
  <si>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</si>
  <si>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</si>
  <si>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</si>
  <si>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</si>
  <si>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</si>
  <si>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</si>
  <si>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</si>
  <si>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</si>
  <si>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</si>
  <si>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</si>
  <si>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</si>
  <si>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</si>
  <si>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</si>
  <si>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</si>
  <si>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</si>
  <si>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</si>
  <si>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</si>
  <si>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</si>
  <si>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</si>
  <si>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</si>
  <si>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</si>
  <si>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</si>
  <si>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</si>
  <si>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</si>
  <si>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</si>
  <si>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</si>
  <si>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</si>
  <si>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</si>
  <si>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</si>
  <si>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</si>
  <si>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</si>
  <si>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</si>
  <si>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</si>
  <si>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</si>
  <si>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</si>
  <si>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</si>
  <si>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</si>
  <si>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</si>
  <si>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</si>
  <si>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</si>
  <si>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</si>
  <si>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</si>
  <si>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</si>
  <si>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</si>
  <si>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</si>
  <si>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</si>
  <si>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</si>
  <si>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</si>
  <si>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</si>
  <si>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</si>
  <si>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</si>
  <si>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</si>
  <si>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</si>
  <si>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</si>
  <si>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</si>
  <si>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</si>
  <si>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</si>
  <si>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</si>
  <si>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</si>
  <si>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</si>
  <si>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</si>
  <si>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</si>
  <si>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</si>
  <si>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</si>
  <si>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</si>
  <si>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</si>
  <si>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</si>
  <si>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</si>
  <si>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</si>
  <si>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</si>
  <si>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</si>
  <si>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</si>
  <si>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</si>
  <si>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</si>
  <si>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</si>
  <si>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</si>
  <si>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</si>
  <si>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</si>
  <si>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</si>
  <si>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</si>
  <si>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</si>
  <si>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</si>
  <si>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</si>
  <si>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</si>
  <si>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</si>
  <si>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</si>
  <si>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</si>
  <si>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</si>
  <si>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</si>
  <si>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</si>
  <si>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</si>
  <si>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</si>
  <si>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</si>
  <si>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</si>
  <si>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</si>
  <si>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</si>
  <si>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</si>
  <si>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</si>
  <si>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</si>
  <si>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</si>
  <si>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</si>
  <si>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</si>
  <si>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</si>
  <si>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</si>
  <si>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</si>
  <si>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</si>
  <si>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</si>
  <si>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</si>
  <si>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</si>
  <si>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</si>
  <si>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</si>
  <si>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</si>
  <si>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</si>
  <si>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</si>
  <si>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</si>
  <si>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</si>
  <si>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</si>
  <si>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</si>
  <si>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</si>
  <si>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</si>
  <si>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</si>
  <si>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</si>
  <si>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</si>
  <si>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</si>
  <si>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</si>
  <si>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</si>
  <si>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</si>
  <si>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</si>
  <si>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</si>
  <si>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</si>
  <si>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</si>
  <si>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</si>
  <si>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</si>
  <si>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</si>
  <si>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</si>
  <si>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</si>
  <si>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</si>
  <si>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</si>
  <si>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</si>
  <si>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</si>
  <si>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</si>
  <si>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</si>
  <si>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</si>
  <si>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</si>
  <si>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</si>
  <si>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</si>
  <si>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</si>
  <si>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</si>
  <si>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</si>
  <si>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</si>
  <si>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</si>
  <si>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</si>
  <si>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</si>
  <si>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</si>
  <si>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</si>
  <si>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</si>
  <si>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</si>
  <si>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</si>
  <si>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</si>
  <si>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</si>
  <si>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</si>
  <si>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</si>
  <si>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</si>
  <si>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</si>
  <si>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</si>
  <si>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</si>
  <si>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</si>
  <si>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</si>
  <si>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</si>
  <si>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</si>
  <si>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</si>
  <si>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</si>
  <si>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</si>
  <si>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</si>
  <si>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</si>
  <si>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</si>
  <si>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</si>
  <si>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</si>
  <si>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</si>
  <si>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</si>
  <si>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</si>
  <si>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</si>
  <si>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</si>
  <si>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</si>
  <si>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</si>
  <si>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</si>
  <si>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</si>
  <si>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</si>
  <si>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</si>
  <si>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</si>
  <si>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</si>
  <si>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</si>
  <si>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</si>
  <si>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</si>
  <si>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</si>
  <si>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</si>
  <si>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</si>
  <si>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</si>
  <si>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</si>
  <si>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</si>
  <si>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</si>
  <si>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</si>
  <si>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</si>
  <si>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</si>
  <si>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</si>
  <si>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</si>
  <si>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</si>
  <si>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</si>
  <si>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</si>
  <si>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</si>
  <si>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</si>
  <si>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</si>
  <si>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</si>
  <si>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</si>
  <si>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</si>
  <si>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</si>
  <si>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</si>
  <si>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</si>
  <si>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</si>
  <si>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</si>
  <si>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</si>
  <si>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</si>
  <si>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</si>
  <si>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</si>
  <si>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</si>
  <si>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</si>
  <si>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</si>
  <si>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</si>
  <si>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</si>
  <si>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</si>
  <si>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</si>
  <si>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</si>
  <si>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</si>
  <si>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</si>
  <si>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</si>
  <si>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</si>
  <si>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</si>
  <si>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</si>
  <si>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</si>
  <si>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</si>
  <si>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</si>
  <si>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</si>
  <si>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</si>
  <si>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</si>
  <si>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</si>
  <si>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</si>
  <si>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</si>
  <si>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</si>
  <si>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</si>
  <si>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</si>
  <si>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</si>
  <si>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</si>
  <si>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</si>
  <si>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</si>
  <si>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</si>
  <si>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</si>
  <si>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</si>
  <si>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</si>
  <si>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</si>
  <si>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</si>
  <si>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</si>
  <si>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</si>
  <si>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</si>
  <si>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</si>
  <si>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</si>
  <si>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</si>
  <si>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</si>
  <si>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</si>
  <si>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</si>
  <si>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</si>
  <si>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</si>
  <si>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</si>
  <si>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</si>
  <si>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</si>
  <si>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</si>
  <si>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</si>
  <si>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</si>
  <si>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</si>
  <si>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</si>
  <si>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</si>
  <si>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</si>
  <si>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</si>
  <si>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</si>
  <si>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</si>
  <si>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</si>
  <si>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</si>
  <si>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</si>
  <si>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</si>
  <si>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</si>
  <si>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</si>
  <si>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</si>
  <si>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</si>
  <si>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</si>
  <si>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</si>
  <si>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</si>
  <si>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</si>
  <si>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</si>
  <si>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</si>
  <si>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</si>
  <si>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</si>
  <si>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</si>
  <si>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</si>
  <si>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</si>
  <si>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</si>
  <si>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</si>
  <si>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</si>
  <si>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</si>
  <si>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</si>
  <si>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</si>
  <si>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</si>
  <si>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</si>
  <si>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</si>
  <si>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</si>
  <si>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</si>
  <si>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</si>
  <si>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</si>
  <si>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</si>
  <si>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</si>
  <si>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</si>
  <si>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</si>
  <si>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</si>
  <si>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</si>
  <si>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</si>
  <si>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</si>
  <si>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</si>
  <si>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</si>
  <si>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</si>
  <si>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</si>
  <si>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</si>
  <si>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</si>
  <si>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</si>
  <si>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</si>
  <si>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</si>
  <si>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</si>
  <si>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</si>
  <si>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</si>
  <si>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</si>
  <si>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</si>
  <si>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</si>
  <si>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</si>
  <si>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</si>
  <si>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</si>
  <si>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</si>
  <si>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</si>
  <si>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</si>
  <si>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</si>
  <si>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</si>
  <si>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</si>
  <si>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</si>
  <si>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</si>
  <si>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</si>
  <si>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</si>
  <si>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</si>
  <si>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</si>
  <si>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</si>
  <si>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</si>
  <si>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</si>
  <si>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</si>
  <si>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</si>
  <si>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</si>
  <si>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</si>
  <si>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</si>
  <si>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</si>
  <si>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</si>
  <si>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</si>
  <si>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</si>
  <si>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</si>
  <si>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</si>
  <si>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</si>
  <si>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</si>
  <si>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</si>
  <si>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</si>
  <si>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</si>
  <si>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</si>
  <si>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</si>
  <si>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</si>
  <si>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</si>
  <si>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</si>
  <si>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</si>
  <si>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</si>
  <si>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</si>
  <si>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</si>
  <si>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</si>
  <si>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</si>
  <si>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</si>
  <si>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</si>
  <si>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</si>
  <si>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</si>
  <si>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</si>
  <si>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</si>
  <si>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</si>
  <si>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</si>
  <si>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</si>
  <si>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</si>
  <si>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</si>
  <si>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</si>
  <si>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</si>
  <si>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</si>
  <si>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</si>
  <si>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</si>
  <si>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</si>
  <si>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</si>
  <si>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</si>
  <si>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</si>
  <si>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</si>
  <si>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</si>
  <si>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</si>
  <si>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</si>
  <si>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</si>
  <si>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</si>
  <si>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</si>
  <si>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</si>
  <si>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</si>
  <si>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</si>
  <si>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</si>
  <si>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</si>
  <si>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</si>
  <si>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</si>
  <si>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</si>
  <si>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</si>
  <si>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</si>
  <si>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</si>
  <si>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</si>
  <si>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</si>
  <si>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</si>
  <si>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</si>
  <si>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</si>
  <si>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</si>
  <si>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</si>
  <si>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</si>
  <si>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</si>
  <si>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</si>
  <si>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</si>
  <si>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</si>
  <si>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</si>
  <si>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</si>
  <si>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</si>
  <si>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</si>
  <si>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</si>
  <si>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</si>
  <si>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</si>
  <si>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</si>
  <si>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</si>
  <si>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</si>
  <si>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</si>
  <si>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</si>
  <si>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</si>
  <si>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</si>
  <si>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</si>
  <si>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</si>
  <si>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</si>
  <si>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</si>
  <si>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</si>
  <si>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</si>
  <si>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</si>
  <si>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</si>
  <si>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</si>
  <si>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</si>
  <si>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</si>
  <si>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</si>
  <si>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</si>
  <si>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</si>
  <si>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</si>
  <si>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</si>
  <si>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</si>
  <si>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</si>
  <si>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</si>
  <si>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</si>
  <si>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</si>
  <si>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</si>
  <si>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</si>
  <si>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</si>
  <si>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</si>
  <si>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</si>
  <si>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</si>
  <si>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</si>
  <si>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</si>
  <si>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</si>
  <si>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</si>
  <si>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</si>
  <si>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</si>
  <si>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</si>
  <si>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</si>
  <si>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</si>
  <si>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</si>
  <si>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</si>
  <si>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</si>
  <si>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</si>
  <si>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</si>
  <si>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</si>
  <si>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</si>
  <si>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</si>
  <si>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</si>
  <si>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</si>
  <si>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</si>
  <si>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</si>
  <si>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</si>
  <si>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</si>
  <si>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</si>
  <si>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</si>
  <si>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</si>
  <si>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</si>
  <si>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</si>
  <si>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</si>
  <si>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</si>
  <si>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</si>
  <si>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</si>
  <si>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</si>
  <si>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</si>
  <si>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</si>
  <si>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</si>
  <si>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</si>
  <si>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</si>
  <si>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</si>
  <si>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</si>
  <si>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</si>
  <si>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</si>
  <si>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</si>
  <si>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</si>
  <si>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</si>
  <si>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</si>
  <si>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</si>
  <si>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</si>
  <si>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</si>
  <si>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</si>
  <si>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</si>
  <si>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</si>
  <si>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</si>
  <si>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</si>
  <si>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</si>
  <si>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</si>
  <si>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</si>
  <si>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</si>
  <si>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</si>
  <si>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</si>
  <si>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</si>
  <si>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</si>
  <si>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</si>
  <si>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</si>
  <si>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</si>
  <si>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</si>
  <si>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</si>
  <si>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</si>
  <si>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</si>
  <si>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</si>
  <si>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</si>
  <si>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</si>
  <si>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</si>
  <si>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</si>
  <si>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</si>
  <si>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</si>
  <si>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</si>
  <si>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</si>
  <si>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</si>
  <si>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</si>
  <si>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</si>
  <si>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</si>
  <si>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</si>
  <si>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</si>
  <si>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</si>
  <si>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</si>
  <si>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</si>
  <si>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</si>
  <si>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</si>
  <si>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</si>
  <si>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</si>
  <si>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</si>
  <si>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</si>
  <si>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</si>
  <si>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</si>
  <si>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</si>
  <si>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</si>
  <si>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</si>
  <si>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</si>
  <si>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</si>
  <si>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</si>
  <si>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</si>
  <si>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</si>
  <si>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</si>
  <si>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</si>
  <si>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</si>
  <si>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</si>
  <si>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</si>
  <si>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</si>
  <si>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</si>
  <si>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</si>
  <si>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</si>
  <si>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</si>
  <si>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</si>
  <si>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</si>
  <si>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</si>
  <si>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</si>
  <si>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</si>
  <si>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</si>
  <si>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</si>
  <si>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</si>
  <si>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</si>
  <si>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</si>
  <si>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</si>
  <si>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</si>
  <si>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</si>
  <si>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</si>
  <si>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</si>
  <si>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</si>
  <si>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</si>
  <si>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</si>
  <si>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</si>
  <si>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</si>
  <si>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</si>
  <si>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</si>
  <si>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</si>
  <si>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</si>
  <si>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</si>
  <si>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</si>
  <si>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</si>
  <si>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</si>
  <si>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</si>
  <si>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</si>
  <si>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</si>
  <si>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</si>
  <si>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</si>
  <si>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</si>
  <si>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</si>
  <si>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</si>
  <si>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</si>
  <si>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</si>
  <si>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</si>
  <si>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</si>
  <si>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</si>
  <si>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</si>
  <si>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</si>
  <si>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</si>
  <si>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</si>
  <si>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</si>
  <si>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</si>
  <si>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</si>
  <si>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</si>
  <si>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</si>
  <si>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</si>
  <si>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</si>
  <si>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</si>
  <si>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</si>
  <si>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</si>
  <si>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</si>
  <si>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</si>
  <si>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</si>
  <si>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</si>
  <si>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</si>
  <si>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</si>
  <si>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</si>
  <si>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</si>
  <si>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</si>
  <si>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</si>
  <si>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</si>
  <si>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</si>
  <si>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</si>
  <si>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</si>
  <si>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</si>
  <si>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</si>
  <si>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</si>
  <si>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</si>
  <si>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</si>
  <si>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</si>
  <si>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</si>
  <si>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</si>
  <si>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</si>
  <si>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</si>
  <si>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</si>
  <si>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</si>
  <si>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</si>
  <si>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</si>
  <si>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</si>
  <si>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</si>
  <si>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</si>
  <si>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</si>
  <si>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</si>
  <si>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</si>
  <si>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</si>
  <si>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</si>
  <si>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</si>
  <si>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</si>
  <si>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</si>
  <si>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</si>
  <si>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</si>
  <si>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</si>
  <si>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</si>
  <si>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</si>
  <si>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</si>
  <si>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</si>
  <si>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</si>
  <si>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</si>
  <si>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</si>
  <si>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</si>
  <si>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</si>
  <si>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</si>
  <si>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</si>
  <si>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</si>
  <si>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</si>
  <si>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</si>
  <si>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</si>
  <si>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</si>
  <si>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</si>
  <si>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</si>
  <si>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</si>
  <si>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</si>
  <si>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</si>
  <si>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</si>
  <si>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</si>
  <si>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</si>
  <si>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</si>
  <si>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</si>
  <si>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</si>
  <si>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</si>
  <si>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</si>
  <si>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</si>
  <si>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</si>
  <si>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</si>
  <si>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</si>
  <si>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</si>
  <si>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</si>
  <si>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</si>
  <si>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</si>
  <si>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</si>
  <si>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</si>
  <si>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</si>
  <si>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</si>
  <si>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</si>
  <si>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</si>
  <si>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</si>
  <si>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</si>
  <si>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</si>
  <si>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</si>
  <si>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</si>
  <si>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</si>
  <si>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</si>
  <si>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</si>
  <si>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</si>
  <si>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</si>
  <si>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</si>
  <si>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</si>
  <si>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</si>
  <si>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</si>
  <si>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</si>
  <si>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</si>
  <si>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</si>
  <si>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</si>
  <si>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</si>
  <si>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</si>
  <si>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</si>
  <si>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</si>
  <si>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</si>
  <si>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</si>
  <si>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</si>
  <si>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</si>
  <si>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</si>
  <si>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</si>
  <si>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</si>
  <si>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</si>
  <si>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</si>
  <si>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</si>
  <si>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</si>
  <si>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</si>
  <si>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</si>
  <si>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</si>
  <si>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</si>
  <si>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</si>
  <si>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</si>
  <si>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</si>
  <si>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</si>
  <si>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</si>
  <si>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</si>
  <si>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</si>
  <si>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</si>
  <si>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</si>
  <si>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</si>
  <si>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</si>
  <si>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</si>
  <si>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</si>
  <si>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</si>
  <si>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</si>
  <si>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</si>
  <si>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</si>
  <si>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</si>
  <si>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</si>
  <si>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</si>
  <si>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</si>
  <si>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</si>
  <si>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</si>
  <si>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</si>
  <si>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</si>
  <si>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</si>
  <si>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</si>
  <si>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</si>
  <si>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</si>
  <si>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</si>
  <si>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</si>
  <si>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</si>
  <si>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</si>
  <si>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</si>
  <si>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</si>
  <si>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</si>
  <si>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</si>
  <si>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</si>
  <si>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</si>
  <si>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</si>
  <si>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</si>
  <si>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</si>
  <si>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</si>
  <si>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</si>
  <si>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</si>
  <si>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</si>
  <si>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</si>
  <si>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</si>
  <si>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</si>
  <si>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</si>
  <si>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</si>
  <si>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</si>
  <si>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</si>
  <si>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</si>
  <si>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</si>
  <si>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</si>
  <si>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</si>
  <si>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</si>
  <si>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</si>
  <si>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</si>
  <si>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</si>
  <si>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</si>
  <si>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</si>
  <si>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</si>
  <si>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</si>
  <si>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</si>
  <si>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</si>
  <si>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</si>
  <si>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</si>
  <si>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</si>
  <si>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</si>
  <si>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</si>
  <si>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</si>
  <si>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</si>
  <si>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</si>
  <si>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</si>
  <si>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</si>
  <si>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</si>
  <si>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</si>
  <si>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</si>
  <si>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</si>
  <si>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</si>
  <si>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</si>
  <si>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</si>
  <si>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</si>
  <si>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</si>
  <si>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</si>
  <si>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</si>
  <si>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</si>
  <si>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</si>
  <si>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</si>
  <si>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</si>
  <si>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</si>
  <si>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</si>
  <si>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</si>
  <si>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</si>
  <si>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</si>
  <si>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</si>
  <si>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</si>
  <si>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</si>
  <si>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</si>
  <si>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</si>
  <si>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</si>
  <si>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</si>
  <si>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</si>
  <si>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</si>
  <si>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</si>
  <si>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</si>
  <si>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</si>
  <si>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</si>
  <si>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</si>
  <si>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</si>
  <si>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</si>
  <si>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</si>
  <si>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</si>
  <si>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</si>
  <si>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</si>
  <si>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</si>
  <si>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</si>
  <si>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</si>
  <si>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</si>
  <si>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</si>
  <si>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</si>
  <si>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</si>
  <si>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</si>
  <si>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</si>
  <si>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</si>
  <si>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</si>
  <si>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</si>
  <si>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</si>
  <si>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</si>
  <si>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</si>
  <si>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</si>
  <si>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</si>
  <si>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</si>
  <si>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</si>
  <si>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</si>
  <si>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</si>
  <si>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</si>
  <si>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</si>
  <si>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</si>
  <si>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</si>
  <si>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</si>
  <si>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</si>
  <si>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</si>
  <si>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</si>
  <si>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</si>
  <si>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</si>
  <si>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</si>
  <si>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</si>
  <si>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</si>
  <si>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</si>
  <si>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</si>
  <si>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</si>
  <si>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</si>
  <si>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</si>
  <si>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</si>
  <si>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</si>
  <si>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</si>
  <si>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</si>
  <si>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</si>
  <si>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</si>
  <si>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</si>
  <si>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</si>
  <si>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</si>
  <si>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</si>
  <si>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</si>
  <si>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</si>
  <si>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</si>
  <si>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</si>
  <si>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</si>
  <si>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</si>
  <si>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</si>
  <si>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</si>
  <si>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</si>
  <si>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</si>
  <si>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</si>
  <si>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</si>
  <si>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</si>
  <si>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</si>
  <si>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</si>
  <si>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</si>
  <si>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</si>
  <si>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</si>
  <si>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</si>
  <si>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</si>
  <si>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</si>
  <si>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</si>
  <si>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</si>
  <si>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</si>
  <si>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</si>
  <si>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</si>
  <si>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</si>
  <si>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</si>
  <si>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</si>
  <si>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</si>
  <si>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</si>
  <si>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</si>
  <si>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</si>
  <si>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</si>
  <si>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</si>
  <si>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</si>
  <si>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</si>
  <si>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</si>
  <si>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</si>
  <si>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</si>
  <si>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</si>
  <si>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</si>
  <si>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</si>
  <si>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</si>
  <si>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</si>
  <si>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</si>
  <si>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</si>
  <si>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</si>
  <si>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</si>
  <si>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</si>
  <si>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</si>
  <si>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</si>
  <si>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</si>
  <si>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</si>
  <si>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</si>
  <si>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</si>
  <si>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</si>
  <si>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</si>
  <si>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</si>
  <si>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</si>
  <si>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</si>
  <si>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</si>
  <si>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</si>
  <si>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</si>
  <si>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</si>
  <si>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</si>
  <si>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</si>
  <si>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</si>
  <si>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</si>
  <si>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</si>
  <si>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</si>
  <si>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</si>
  <si>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</si>
  <si>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</si>
  <si>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</si>
  <si>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</si>
  <si>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</si>
  <si>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</si>
  <si>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</si>
  <si>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</si>
  <si>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</si>
  <si>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</si>
  <si>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</si>
  <si>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</si>
  <si>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</si>
  <si>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</si>
  <si>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</si>
  <si>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</si>
  <si>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</si>
  <si>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</si>
  <si>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</si>
  <si>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</si>
  <si>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</si>
  <si>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</si>
  <si>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</si>
  <si>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</si>
  <si>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</si>
  <si>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</si>
  <si>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</si>
  <si>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</si>
  <si>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</si>
  <si>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</si>
  <si>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</si>
  <si>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</si>
  <si>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</si>
  <si>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</si>
  <si>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</si>
  <si>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</si>
  <si>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</si>
  <si>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</si>
  <si>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</si>
  <si>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</si>
  <si>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</si>
  <si>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</si>
  <si>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</si>
  <si>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</si>
  <si>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</si>
  <si>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</si>
  <si>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</si>
  <si>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</si>
  <si>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</si>
  <si>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</si>
  <si>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</si>
  <si>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</si>
  <si>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</si>
  <si>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</si>
  <si>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</si>
  <si>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</si>
  <si>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</si>
  <si>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</si>
  <si>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</si>
  <si>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</si>
  <si>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</si>
  <si>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</si>
  <si>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</si>
  <si>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</si>
  <si>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</si>
  <si>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</si>
  <si>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</si>
  <si>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</si>
  <si>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</si>
  <si>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</si>
  <si>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</si>
  <si>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</si>
  <si>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</si>
  <si>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</si>
  <si>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</si>
  <si>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</si>
  <si>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</si>
  <si>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</si>
  <si>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</si>
  <si>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</si>
  <si>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</si>
  <si>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</si>
  <si>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</si>
  <si>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</si>
  <si>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</si>
  <si>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</si>
  <si>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</si>
  <si>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</si>
  <si>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</si>
  <si>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</si>
  <si>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</si>
  <si>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</si>
  <si>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</si>
  <si>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</si>
  <si>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</si>
  <si>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</si>
  <si>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</si>
  <si>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</si>
  <si>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</si>
  <si>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</si>
  <si>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</si>
  <si>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</si>
  <si>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</si>
  <si>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</si>
  <si>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</si>
  <si>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</si>
  <si>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</si>
  <si>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</si>
  <si>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</si>
  <si>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</si>
  <si>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</si>
  <si>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</si>
  <si>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</si>
  <si>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</si>
  <si>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</si>
  <si>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</si>
  <si>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</si>
  <si>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</si>
  <si>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</si>
  <si>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</si>
  <si>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</si>
  <si>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</si>
  <si>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</si>
  <si>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</si>
  <si>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</si>
  <si>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</si>
  <si>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</si>
  <si>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</si>
  <si>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</si>
  <si>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</si>
  <si>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</si>
  <si>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</si>
  <si>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</si>
  <si>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</si>
  <si>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</si>
  <si>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</si>
  <si>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</si>
  <si>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</si>
  <si>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</si>
  <si>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</si>
  <si>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</si>
  <si>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</si>
  <si>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</si>
  <si>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</si>
  <si>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</si>
  <si>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</si>
  <si>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</si>
  <si>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</si>
  <si>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</si>
  <si>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</si>
  <si>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</si>
  <si>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</si>
  <si>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</si>
  <si>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</si>
  <si>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</si>
  <si>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</si>
  <si>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</si>
  <si>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</si>
  <si>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</si>
  <si>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</si>
  <si>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</si>
  <si>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</si>
  <si>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</si>
  <si>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</si>
  <si>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</si>
  <si>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</si>
  <si>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</si>
  <si>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</si>
  <si>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</si>
  <si>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</si>
  <si>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</si>
  <si>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</si>
  <si>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</si>
  <si>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</si>
  <si>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</si>
  <si>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</si>
  <si>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</si>
  <si>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</si>
  <si>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</si>
  <si>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</si>
  <si>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</si>
  <si>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</si>
  <si>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</si>
  <si>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</si>
  <si>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</si>
  <si>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</si>
  <si>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</si>
  <si>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</si>
  <si>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</si>
  <si>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</si>
  <si>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</si>
  <si>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</si>
  <si>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</si>
  <si>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</si>
  <si>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</si>
  <si>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</si>
  <si>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</si>
  <si>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</si>
  <si>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</si>
  <si>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</si>
  <si>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</si>
  <si>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</si>
  <si>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</si>
  <si>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</si>
  <si>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</si>
  <si>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</si>
  <si>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</si>
  <si>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</si>
  <si>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</si>
  <si>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</si>
  <si>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</si>
  <si>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</si>
  <si>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</si>
  <si>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</si>
  <si>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</si>
  <si>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</si>
  <si>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</si>
  <si>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</si>
  <si>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</si>
  <si>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</si>
  <si>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</si>
  <si>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</si>
  <si>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</si>
  <si>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</si>
  <si>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</si>
  <si>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</si>
  <si>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</si>
  <si>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</si>
  <si>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</si>
  <si>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</si>
  <si>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</si>
  <si>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</si>
  <si>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</si>
  <si>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</si>
  <si>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</si>
  <si>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</si>
  <si>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</si>
  <si>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</si>
  <si>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</si>
  <si>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</si>
  <si>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</si>
  <si>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</si>
  <si>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</si>
  <si>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</si>
  <si>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</si>
  <si>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</si>
  <si>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</si>
  <si>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</si>
  <si>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</si>
  <si>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</si>
  <si>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</si>
  <si>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</si>
  <si>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</si>
  <si>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</si>
  <si>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</si>
  <si>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</si>
  <si>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</si>
  <si>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</si>
  <si>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</si>
  <si>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</si>
  <si>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</si>
  <si>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</si>
  <si>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</si>
  <si>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</si>
  <si>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</si>
  <si>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</si>
  <si>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</si>
  <si>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</si>
  <si>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</si>
  <si>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</si>
  <si>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</si>
  <si>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</si>
  <si>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</si>
  <si>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</si>
  <si>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</si>
  <si>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</si>
  <si>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</si>
  <si>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</si>
  <si>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</si>
  <si>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</si>
  <si>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</si>
  <si>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</si>
  <si>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</si>
  <si>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</si>
  <si>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</si>
  <si>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</si>
  <si>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</si>
  <si>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</si>
  <si>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</si>
  <si>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</si>
  <si>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</si>
  <si>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</si>
  <si>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</si>
  <si>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</si>
  <si>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</si>
  <si>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</si>
  <si>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</si>
  <si>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</si>
  <si>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</si>
  <si>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</si>
  <si>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</si>
  <si>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</si>
  <si>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</si>
  <si>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</si>
  <si>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</si>
  <si>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</si>
  <si>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</si>
  <si>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</si>
  <si>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</si>
  <si>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</si>
  <si>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</si>
  <si>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</si>
  <si>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</si>
  <si>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</si>
  <si>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</si>
  <si>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</si>
  <si>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</si>
  <si>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</si>
  <si>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</si>
  <si>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</si>
  <si>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</si>
  <si>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</si>
  <si>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</si>
  <si>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</si>
  <si>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</si>
  <si>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</si>
  <si>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</si>
  <si>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</si>
  <si>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</si>
  <si>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</si>
  <si>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</si>
  <si>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</si>
  <si>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</si>
  <si>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</si>
  <si>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</si>
  <si>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</si>
  <si>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</si>
  <si>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</si>
  <si>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</si>
  <si>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</si>
  <si>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</si>
  <si>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</si>
  <si>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</si>
  <si>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</si>
  <si>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</si>
  <si>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</si>
  <si>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</si>
  <si>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</si>
  <si>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</si>
  <si>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</si>
  <si>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</si>
  <si>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</si>
  <si>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</si>
  <si>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</si>
  <si>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</si>
  <si>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</si>
  <si>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</si>
  <si>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</si>
  <si>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</si>
  <si>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</si>
  <si>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</si>
  <si>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</si>
  <si>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</si>
  <si>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</si>
  <si>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</si>
  <si>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</si>
  <si>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</si>
  <si>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</si>
  <si>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</si>
  <si>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</si>
  <si>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</si>
  <si>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</si>
  <si>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</si>
  <si>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</si>
  <si>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</si>
  <si>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</si>
  <si>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</si>
  <si>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</si>
  <si>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</si>
  <si>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</si>
  <si>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</si>
  <si>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</si>
  <si>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</si>
  <si>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</si>
  <si>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</si>
  <si>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</si>
  <si>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</si>
  <si>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</si>
  <si>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</si>
  <si>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</si>
  <si>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</si>
  <si>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</si>
  <si>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</si>
  <si>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</si>
  <si>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</si>
  <si>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</si>
  <si>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</si>
  <si>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</si>
  <si>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</si>
  <si>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</si>
  <si>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</si>
  <si>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</si>
  <si>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</si>
  <si>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</si>
  <si>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</si>
  <si>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</si>
  <si>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</si>
  <si>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</si>
  <si>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</si>
  <si>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</si>
  <si>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</si>
  <si>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</si>
  <si>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</si>
  <si>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</si>
  <si>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</si>
  <si>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</si>
  <si>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</si>
  <si>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</si>
  <si>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</si>
  <si>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</si>
  <si>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</si>
  <si>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</si>
  <si>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</si>
  <si>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</si>
  <si>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</si>
  <si>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</si>
  <si>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</si>
  <si>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</si>
  <si>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</si>
  <si>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</si>
  <si>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</si>
  <si>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</si>
  <si>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</si>
  <si>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</si>
  <si>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</si>
  <si>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</si>
  <si>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</si>
  <si>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</si>
  <si>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</si>
  <si>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</si>
  <si>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</si>
  <si>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</si>
  <si>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</si>
  <si>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</si>
  <si>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</si>
  <si>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</si>
  <si>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</si>
  <si>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</si>
  <si>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</si>
  <si>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</si>
  <si>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</si>
  <si>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</si>
  <si>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</si>
  <si>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</si>
  <si>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</si>
  <si>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</si>
  <si>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</si>
  <si>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</si>
  <si>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</si>
  <si>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</si>
  <si>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</si>
  <si>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</si>
  <si>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</si>
  <si>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</si>
  <si>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</si>
  <si>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</si>
  <si>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</si>
  <si>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</si>
  <si>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</si>
  <si>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</si>
  <si>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</si>
  <si>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</si>
  <si>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</si>
  <si>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</si>
  <si>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</si>
  <si>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</si>
  <si>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</si>
  <si>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</si>
  <si>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</si>
  <si>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</si>
  <si>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</si>
  <si>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</si>
  <si>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</si>
  <si>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</si>
  <si>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</si>
  <si>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</si>
  <si>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</si>
  <si>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</si>
  <si>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</si>
  <si>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</si>
  <si>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</si>
  <si>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</si>
  <si>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</si>
  <si>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</si>
  <si>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</si>
  <si>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</si>
  <si>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</si>
  <si>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</si>
  <si>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</si>
  <si>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</si>
  <si>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</si>
  <si>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</si>
  <si>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</si>
  <si>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</si>
  <si>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</si>
  <si>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</si>
  <si>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</si>
  <si>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</si>
  <si>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</si>
  <si>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</si>
  <si>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</si>
  <si>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</si>
  <si>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</si>
  <si>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</si>
  <si>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</si>
  <si>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</si>
  <si>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</si>
  <si>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</si>
  <si>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</si>
  <si>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</si>
  <si>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</si>
  <si>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</si>
  <si>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</si>
  <si>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</si>
  <si>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</si>
  <si>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</si>
  <si>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</si>
  <si>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</si>
  <si>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</si>
  <si>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</si>
  <si>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</si>
  <si>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</si>
  <si>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</si>
  <si>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</si>
  <si>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</si>
  <si>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</si>
  <si>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</si>
  <si>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</si>
  <si>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</si>
  <si>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</si>
  <si>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</si>
  <si>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</si>
  <si>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</si>
  <si>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</si>
  <si>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</si>
  <si>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</si>
  <si>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</si>
  <si>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</si>
  <si>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</si>
  <si>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</si>
  <si>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</si>
  <si>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</si>
  <si>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</si>
  <si>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</si>
  <si>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</si>
  <si>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</si>
  <si>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</si>
  <si>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</si>
  <si>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</si>
  <si>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</si>
  <si>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</si>
  <si>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</si>
  <si>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</si>
  <si>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</si>
  <si>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</si>
  <si>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</si>
  <si>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</si>
  <si>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</si>
  <si>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</si>
  <si>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</si>
  <si>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</si>
  <si>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</si>
  <si>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</si>
  <si>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</si>
  <si>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</si>
  <si>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</si>
  <si>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</si>
  <si>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</si>
  <si>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</si>
  <si>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</si>
  <si>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</si>
  <si>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</si>
  <si>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</si>
  <si>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</si>
  <si>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</si>
  <si>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</si>
  <si>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</si>
  <si>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</si>
  <si>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</si>
  <si>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</si>
  <si>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</si>
  <si>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</si>
  <si>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</si>
  <si>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</si>
  <si>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</si>
  <si>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</si>
  <si>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</si>
  <si>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</si>
  <si>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</si>
  <si>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</si>
  <si>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</si>
  <si>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</si>
  <si>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</si>
  <si>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</si>
  <si>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</si>
  <si>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</si>
  <si>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</si>
  <si>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</si>
  <si>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</si>
  <si>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</si>
  <si>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</si>
  <si>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</si>
  <si>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</si>
  <si>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</si>
  <si>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</si>
  <si>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</si>
  <si>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</si>
  <si>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</si>
  <si>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</si>
  <si>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</si>
  <si>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</si>
  <si>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</si>
  <si>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</si>
  <si>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</si>
  <si>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</si>
  <si>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</si>
  <si>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</si>
  <si>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</si>
  <si>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</si>
  <si>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</si>
  <si>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</si>
  <si>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</si>
  <si>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</si>
  <si>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</si>
  <si>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</si>
  <si>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</si>
  <si>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</si>
  <si>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</si>
  <si>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</si>
  <si>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</si>
  <si>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</si>
  <si>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</si>
  <si>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</si>
  <si>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</si>
  <si>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</si>
  <si>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</si>
  <si>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</si>
  <si>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</si>
  <si>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</si>
  <si>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</si>
  <si>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</si>
  <si>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</si>
  <si>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</si>
  <si>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</si>
  <si>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</si>
  <si>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</si>
  <si>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</si>
  <si>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</si>
  <si>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</si>
  <si>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</si>
  <si>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</si>
  <si>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</si>
  <si>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</si>
  <si>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</si>
  <si>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</si>
  <si>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</si>
  <si>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</si>
  <si>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</si>
  <si>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</si>
  <si>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</si>
  <si>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</si>
  <si>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</si>
  <si>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</si>
  <si>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</si>
  <si>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</si>
  <si>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</si>
  <si>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</si>
  <si>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</si>
  <si>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</si>
  <si>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</si>
  <si>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</si>
  <si>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</si>
  <si>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</si>
  <si>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</si>
  <si>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</si>
  <si>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</si>
  <si>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</si>
  <si>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</si>
  <si>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</si>
  <si>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</si>
  <si>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</si>
  <si>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</si>
  <si>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</si>
  <si>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</si>
  <si>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</si>
  <si>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</si>
  <si>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</si>
  <si>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</si>
  <si>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</si>
  <si>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</si>
  <si>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</si>
  <si>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</si>
  <si>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</si>
  <si>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</si>
  <si>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</si>
  <si>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</si>
  <si>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</si>
  <si>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</si>
  <si>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</si>
  <si>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</si>
  <si>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</si>
  <si>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</si>
  <si>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</si>
  <si>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</si>
  <si>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</si>
  <si>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</si>
  <si>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</si>
  <si>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</si>
  <si>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</si>
  <si>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</si>
  <si>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</si>
  <si>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</si>
  <si>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</si>
  <si>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</si>
  <si>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</si>
  <si>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</si>
  <si>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</si>
  <si>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</si>
  <si>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</si>
  <si>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</si>
  <si>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</si>
  <si>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</si>
  <si>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</si>
  <si>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</si>
  <si>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</si>
  <si>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</si>
  <si>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</si>
  <si>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</si>
  <si>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</si>
  <si>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</si>
  <si>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</si>
  <si>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</si>
  <si>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</si>
  <si>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</si>
  <si>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</si>
  <si>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</si>
  <si>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</si>
  <si>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</si>
  <si>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</si>
  <si>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</si>
  <si>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</si>
  <si>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</si>
  <si>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</si>
  <si>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</si>
  <si>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</si>
  <si>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</si>
  <si>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</si>
  <si>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</si>
  <si>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</si>
  <si>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</si>
  <si>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</si>
  <si>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</si>
  <si>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</si>
  <si>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</si>
  <si>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</si>
  <si>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</si>
  <si>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</si>
  <si>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</si>
  <si>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</si>
  <si>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</si>
  <si>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</si>
  <si>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</si>
  <si>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</si>
  <si>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</si>
  <si>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</si>
  <si>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</si>
  <si>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</si>
  <si>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</si>
  <si>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</si>
  <si>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</si>
  <si>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</si>
  <si>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</si>
  <si>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</si>
  <si>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</si>
  <si>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</si>
  <si>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</si>
  <si>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</si>
  <si>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</si>
  <si>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</si>
  <si>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</si>
  <si>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</si>
  <si>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</si>
  <si>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</si>
  <si>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</si>
  <si>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</si>
  <si>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</si>
  <si>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</si>
  <si>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</si>
  <si>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</si>
  <si>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</si>
  <si>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</si>
  <si>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</si>
  <si>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</si>
  <si>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</si>
  <si>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</si>
  <si>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</si>
  <si>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</si>
  <si>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</si>
  <si>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</si>
  <si>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</si>
  <si>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</si>
  <si>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</si>
  <si>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</si>
  <si>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</si>
  <si>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</si>
  <si>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</si>
  <si>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</si>
  <si>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</si>
  <si>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</si>
  <si>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</si>
  <si>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</si>
  <si>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</si>
  <si>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</si>
  <si>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</si>
  <si>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</si>
  <si>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</si>
  <si>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</si>
  <si>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</si>
  <si>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</si>
  <si>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</si>
  <si>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</si>
  <si>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</si>
  <si>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</si>
  <si>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</si>
  <si>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</si>
  <si>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</si>
  <si>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</si>
  <si>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</si>
  <si>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</si>
  <si>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</si>
  <si>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</si>
  <si>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</si>
  <si>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</si>
  <si>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</si>
  <si>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</si>
  <si>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</si>
  <si>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</si>
  <si>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</si>
  <si>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</si>
  <si>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</si>
  <si>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</si>
  <si>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</si>
  <si>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</si>
  <si>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</si>
  <si>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</si>
  <si>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</si>
  <si>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</si>
  <si>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</si>
  <si>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</si>
  <si>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</si>
  <si>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</si>
  <si>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</si>
  <si>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</si>
  <si>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</si>
  <si>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</si>
  <si>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</si>
  <si>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</si>
  <si>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</si>
  <si>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</si>
  <si>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</si>
  <si>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</si>
  <si>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</si>
  <si>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</si>
  <si>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</si>
  <si>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</si>
  <si>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</si>
  <si>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</si>
  <si>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</si>
  <si>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</si>
  <si>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</si>
  <si>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</si>
  <si>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</si>
  <si>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</si>
  <si>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</si>
  <si>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</si>
  <si>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</si>
  <si>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</si>
  <si>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</si>
  <si>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</si>
  <si>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</si>
  <si>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</si>
  <si>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</si>
  <si>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</si>
  <si>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</si>
  <si>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</si>
  <si>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</si>
  <si>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</si>
  <si>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</si>
  <si>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</si>
  <si>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</si>
  <si>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</si>
  <si>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</si>
  <si>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</si>
  <si>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</si>
  <si>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</si>
  <si>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</si>
  <si>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</si>
  <si>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</si>
  <si>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</si>
  <si>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</si>
  <si>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</si>
  <si>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</si>
  <si>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</si>
  <si>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</si>
  <si>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</si>
  <si>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</si>
  <si>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</si>
  <si>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</si>
  <si>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</si>
  <si>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</si>
  <si>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</si>
  <si>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</si>
  <si>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</si>
  <si>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</si>
  <si>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</si>
  <si>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</si>
  <si>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</si>
  <si>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</si>
  <si>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</si>
  <si>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</si>
  <si>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</si>
  <si>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</si>
  <si>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</si>
  <si>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</si>
  <si>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</si>
  <si>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</si>
  <si>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</si>
  <si>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</si>
  <si>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</si>
  <si>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</si>
  <si>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</si>
  <si>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</si>
  <si>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</si>
  <si>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</si>
  <si>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</si>
  <si>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</si>
  <si>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</si>
  <si>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</si>
  <si>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</si>
  <si>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</si>
  <si>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</si>
  <si>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</si>
  <si>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</si>
  <si>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</si>
  <si>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</si>
  <si>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</si>
  <si>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</si>
  <si>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</si>
  <si>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</si>
  <si>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</si>
  <si>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</si>
  <si>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</si>
  <si>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</si>
  <si>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</si>
  <si>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</si>
  <si>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</si>
  <si>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</si>
  <si>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</si>
  <si>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</si>
  <si>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</si>
  <si>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</si>
  <si>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</si>
  <si>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</si>
  <si>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</si>
  <si>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</si>
  <si>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</si>
  <si>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</si>
  <si>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</si>
  <si>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</si>
  <si>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</si>
  <si>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</si>
  <si>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</si>
  <si>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</si>
  <si>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</si>
  <si>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</si>
  <si>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</si>
  <si>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</si>
  <si>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</si>
  <si>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</si>
  <si>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</si>
  <si>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</si>
  <si>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</si>
  <si>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</si>
  <si>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</si>
  <si>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</si>
  <si>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</si>
  <si>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</si>
  <si>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</si>
  <si>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</si>
  <si>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</si>
  <si>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</si>
  <si>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</si>
  <si>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</si>
  <si>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</si>
  <si>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</si>
  <si>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</si>
  <si>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</si>
  <si>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</si>
  <si>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</si>
  <si>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</si>
  <si>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</si>
  <si>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</si>
  <si>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</si>
  <si>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</si>
  <si>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</si>
  <si>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</si>
  <si>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</si>
  <si>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</si>
  <si>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</si>
  <si>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</si>
  <si>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</si>
  <si>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</si>
  <si>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</si>
  <si>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</si>
  <si>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</si>
  <si>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</si>
  <si>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</si>
  <si>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</si>
  <si>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</si>
  <si>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</si>
  <si>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</si>
  <si>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</si>
  <si>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</si>
  <si>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</si>
  <si>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</si>
  <si>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</si>
  <si>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</si>
  <si>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</si>
  <si>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</si>
  <si>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</si>
  <si>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</si>
  <si>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</si>
  <si>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</si>
  <si>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</si>
  <si>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</si>
  <si>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</si>
  <si>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</si>
  <si>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</si>
  <si>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</si>
  <si>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</si>
  <si>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</si>
  <si>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</si>
  <si>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</si>
  <si>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</si>
  <si>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</si>
  <si>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</si>
  <si>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</si>
  <si>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</si>
  <si>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</si>
  <si>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</si>
  <si>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</si>
  <si>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</si>
  <si>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</si>
  <si>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</si>
  <si>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</si>
  <si>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</si>
  <si>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</si>
  <si>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</si>
  <si>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</si>
  <si>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</si>
  <si>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</si>
  <si>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</si>
  <si>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</si>
  <si>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</si>
  <si>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</si>
  <si>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</si>
  <si>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</si>
  <si>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</si>
  <si>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</si>
  <si>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</si>
  <si>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</si>
  <si>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</si>
  <si>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</si>
  <si>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</si>
  <si>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</si>
  <si>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</si>
  <si>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</si>
  <si>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</si>
  <si>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</si>
  <si>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</si>
  <si>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</si>
  <si>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</si>
  <si>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</si>
  <si>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</si>
  <si>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</si>
  <si>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</si>
  <si>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</si>
  <si>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</si>
  <si>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</si>
  <si>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</si>
  <si>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</si>
  <si>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</si>
  <si>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</si>
  <si>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</si>
  <si>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</si>
  <si>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</si>
  <si>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</si>
  <si>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</si>
  <si>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</si>
  <si>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</si>
  <si>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</si>
  <si>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</si>
  <si>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</si>
  <si>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</si>
  <si>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</si>
  <si>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</si>
  <si>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</si>
  <si>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</si>
  <si>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</si>
  <si>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</si>
  <si>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</si>
  <si>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</si>
  <si>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</si>
  <si>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</si>
  <si>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</si>
  <si>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</si>
  <si>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</si>
  <si>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</si>
  <si>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</si>
  <si>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</si>
  <si>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</si>
  <si>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</si>
  <si>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</si>
  <si>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</si>
  <si>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</si>
  <si>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</si>
  <si>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</si>
  <si>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</si>
  <si>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</si>
  <si>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</si>
  <si>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</si>
  <si>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</si>
  <si>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</si>
  <si>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</si>
  <si>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</si>
  <si>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</si>
  <si>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</si>
  <si>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</si>
  <si>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</si>
  <si>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</si>
  <si>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</si>
  <si>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</si>
  <si>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</si>
  <si>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</si>
  <si>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</si>
  <si>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</si>
  <si>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</si>
  <si>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</si>
  <si>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</si>
  <si>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</si>
  <si>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</si>
  <si>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</si>
  <si>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</si>
  <si>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</si>
  <si>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</si>
  <si>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</si>
  <si>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</si>
  <si>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</si>
  <si>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</si>
  <si>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</si>
  <si>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</si>
  <si>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</si>
  <si>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</si>
  <si>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</si>
  <si>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</si>
  <si>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</si>
  <si>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</si>
  <si>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</si>
  <si>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</si>
  <si>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</si>
  <si>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</si>
  <si>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</si>
  <si>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</si>
  <si>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</si>
  <si>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</si>
  <si>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</si>
  <si>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</si>
  <si>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</si>
  <si>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</si>
  <si>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</si>
  <si>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</si>
  <si>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</si>
  <si>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</si>
  <si>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</si>
  <si>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</si>
  <si>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</si>
  <si>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</si>
  <si>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</si>
  <si>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</si>
  <si>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</si>
  <si>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</si>
  <si>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</si>
  <si>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</si>
  <si>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</si>
  <si>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</si>
  <si>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</si>
  <si>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</si>
  <si>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</si>
  <si>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</si>
  <si>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</si>
  <si>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</si>
  <si>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</si>
  <si>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</si>
  <si>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</si>
  <si>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</si>
  <si>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</si>
  <si>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</si>
  <si>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</si>
  <si>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</si>
  <si>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</si>
  <si>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</si>
  <si>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</si>
  <si>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</si>
  <si>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</si>
  <si>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</si>
  <si>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</si>
  <si>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</si>
  <si>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</si>
  <si>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</si>
  <si>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</si>
  <si>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</si>
  <si>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</si>
  <si>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</si>
  <si>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</si>
  <si>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</si>
  <si>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</si>
  <si>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</si>
  <si>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</si>
  <si>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</si>
  <si>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</si>
  <si>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</si>
  <si>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</si>
  <si>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</si>
  <si>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</si>
  <si>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</si>
  <si>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</si>
  <si>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</si>
  <si>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</si>
  <si>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</si>
  <si>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</si>
  <si>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</si>
  <si>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</si>
  <si>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</si>
  <si>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</si>
  <si>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</si>
  <si>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</si>
  <si>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</si>
  <si>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</si>
  <si>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</si>
  <si>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</si>
  <si>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</si>
  <si>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</si>
  <si>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</si>
  <si>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</si>
  <si>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</si>
  <si>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</si>
  <si>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</si>
  <si>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</si>
  <si>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</si>
  <si>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</si>
  <si>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</si>
  <si>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</si>
  <si>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</si>
  <si>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</si>
  <si>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</si>
  <si>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</si>
  <si>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</si>
  <si>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</si>
  <si>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</si>
  <si>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</si>
  <si>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</si>
  <si>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</si>
  <si>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</si>
  <si>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</si>
  <si>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</si>
  <si>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</si>
  <si>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</si>
  <si>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</si>
  <si>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</si>
  <si>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</si>
  <si>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</si>
  <si>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</si>
  <si>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</si>
  <si>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</si>
  <si>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</si>
  <si>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</si>
  <si>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</si>
  <si>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</si>
  <si>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</si>
  <si>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</si>
  <si>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</si>
  <si>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</si>
  <si>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</si>
  <si>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</si>
  <si>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</si>
  <si>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</si>
  <si>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</si>
  <si>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</si>
  <si>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</si>
  <si>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</si>
  <si>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</si>
  <si>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</si>
  <si>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</si>
  <si>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</si>
  <si>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</si>
  <si>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</si>
  <si>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</si>
  <si>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</si>
  <si>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</si>
  <si>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</si>
  <si>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</si>
  <si>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</si>
  <si>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</si>
  <si>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</si>
  <si>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</si>
  <si>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</si>
  <si>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</si>
  <si>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</si>
  <si>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</si>
  <si>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</si>
  <si>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</si>
  <si>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</si>
  <si>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</si>
  <si>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</si>
  <si>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</si>
  <si>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</si>
  <si>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</si>
  <si>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</si>
  <si>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</si>
  <si>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</si>
  <si>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</si>
  <si>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</si>
  <si>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</si>
  <si>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</si>
  <si>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</si>
  <si>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</si>
  <si>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</si>
  <si>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</si>
  <si>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</si>
  <si>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</si>
  <si>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</si>
  <si>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</si>
  <si>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</si>
  <si>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</si>
  <si>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</si>
  <si>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</si>
  <si>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</si>
  <si>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</si>
  <si>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</si>
  <si>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</si>
  <si>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</si>
  <si>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</si>
  <si>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</si>
  <si>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</si>
  <si>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</si>
  <si>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</si>
  <si>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</si>
  <si>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</si>
  <si>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</si>
  <si>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</si>
  <si>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</si>
  <si>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</si>
  <si>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</si>
  <si>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</si>
  <si>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</si>
  <si>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</si>
  <si>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</si>
  <si>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</si>
  <si>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</si>
  <si>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</si>
  <si>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</si>
  <si>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</si>
  <si>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</si>
  <si>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</si>
  <si>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</si>
  <si>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</si>
  <si>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</si>
  <si>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</si>
  <si>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</si>
  <si>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</si>
  <si>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</si>
  <si>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</si>
  <si>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</si>
  <si>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</si>
  <si>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</si>
  <si>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</si>
  <si>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</si>
  <si>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</si>
  <si>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</si>
  <si>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</si>
  <si>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</si>
  <si>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</si>
  <si>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</si>
  <si>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</si>
  <si>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</si>
  <si>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</si>
  <si>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</si>
  <si>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</si>
  <si>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</si>
  <si>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</si>
  <si>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</si>
  <si>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</si>
  <si>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</si>
  <si>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</si>
  <si>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</si>
  <si>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</si>
  <si>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</si>
  <si>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</si>
  <si>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</si>
  <si>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</si>
  <si>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</si>
  <si>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</si>
  <si>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</si>
  <si>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</si>
  <si>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</si>
  <si>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</si>
  <si>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</si>
  <si>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</si>
  <si>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</si>
  <si>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</si>
  <si>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</si>
  <si>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</si>
  <si>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</si>
  <si>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</si>
  <si>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</si>
  <si>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</si>
  <si>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</si>
  <si>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</si>
  <si>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</si>
  <si>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</si>
  <si>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</si>
  <si>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</si>
  <si>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</si>
  <si>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</si>
  <si>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</si>
  <si>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</si>
  <si>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</si>
  <si>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</si>
  <si>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</si>
  <si>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</si>
  <si>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</si>
  <si>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</si>
  <si>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</si>
  <si>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</si>
  <si>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</si>
  <si>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</si>
  <si>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</si>
  <si>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</si>
  <si>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</si>
  <si>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</si>
  <si>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</si>
  <si>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</si>
  <si>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</si>
  <si>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</si>
  <si>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</si>
  <si>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</si>
  <si>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</si>
  <si>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</si>
  <si>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</si>
  <si>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</si>
  <si>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</si>
  <si>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</si>
  <si>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</si>
  <si>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</si>
  <si>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</si>
  <si>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</si>
  <si>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</si>
  <si>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</si>
  <si>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</si>
  <si>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</si>
  <si>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</si>
  <si>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</si>
  <si>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</si>
  <si>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</si>
  <si>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</si>
  <si>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</si>
  <si>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</si>
  <si>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</si>
  <si>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</si>
  <si>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</si>
  <si>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</si>
  <si>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</si>
  <si>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</si>
  <si>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</si>
  <si>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</si>
  <si>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</si>
  <si>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</si>
  <si>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</si>
  <si>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</si>
  <si>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</si>
  <si>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</si>
  <si>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</si>
  <si>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</si>
  <si>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</si>
  <si>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</si>
  <si>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</si>
  <si>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</si>
  <si>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</si>
  <si>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</si>
  <si>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</si>
  <si>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</si>
  <si>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</si>
  <si>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</si>
  <si>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</si>
  <si>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</si>
  <si>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</si>
  <si>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</si>
  <si>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</si>
  <si>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</si>
  <si>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</si>
  <si>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</si>
  <si>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</si>
  <si>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</si>
  <si>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</si>
  <si>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</si>
  <si>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</si>
  <si>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</si>
  <si>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</si>
  <si>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</si>
  <si>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</si>
  <si>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</si>
  <si>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</si>
  <si>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</si>
  <si>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</si>
  <si>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</si>
  <si>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</si>
  <si>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</si>
  <si>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</si>
  <si>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</si>
  <si>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</si>
  <si>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</si>
  <si>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</si>
  <si>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</si>
  <si>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</si>
  <si>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</si>
  <si>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</si>
  <si>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</si>
  <si>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</si>
  <si>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</si>
  <si>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</si>
  <si>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</si>
  <si>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</si>
  <si>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</si>
  <si>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</si>
  <si>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</si>
  <si>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</si>
  <si>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</si>
  <si>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</si>
  <si>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</si>
  <si>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</si>
  <si>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</si>
  <si>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</si>
  <si>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</si>
  <si>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</si>
  <si>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</si>
  <si>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</si>
  <si>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</si>
  <si>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</si>
  <si>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</si>
  <si>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</si>
  <si>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</si>
  <si>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</si>
  <si>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</si>
  <si>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</si>
  <si>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</si>
  <si>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</si>
  <si>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</si>
  <si>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</si>
  <si>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</si>
  <si>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</si>
  <si>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</si>
  <si>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</si>
  <si>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</si>
  <si>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</si>
  <si>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</si>
  <si>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</si>
  <si>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</si>
  <si>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</si>
  <si>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</si>
  <si>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</si>
  <si>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</si>
  <si>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</si>
  <si>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</si>
  <si>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</si>
  <si>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</si>
  <si>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</si>
  <si>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</si>
  <si>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</si>
  <si>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</si>
  <si>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</si>
  <si>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</si>
  <si>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</si>
  <si>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</si>
  <si>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</si>
  <si>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</si>
  <si>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</si>
  <si>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</si>
  <si>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</si>
  <si>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</si>
  <si>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</si>
  <si>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</si>
  <si>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</si>
  <si>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</si>
  <si>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</si>
  <si>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</si>
  <si>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</si>
  <si>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</si>
  <si>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</si>
  <si>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</si>
  <si>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</si>
  <si>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</si>
  <si>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</si>
  <si>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</si>
  <si>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</si>
  <si>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</si>
  <si>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</si>
  <si>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</si>
  <si>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</si>
  <si>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</si>
  <si>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</si>
  <si>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</si>
  <si>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</si>
  <si>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</si>
  <si>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</si>
  <si>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</si>
  <si>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</si>
  <si>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</si>
  <si>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</si>
  <si>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</si>
  <si>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</si>
  <si>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</si>
  <si>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</si>
  <si>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</si>
  <si>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</si>
  <si>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</si>
  <si>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</si>
  <si>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</si>
  <si>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</si>
  <si>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</si>
  <si>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</si>
  <si>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</si>
  <si>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</si>
  <si>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</si>
  <si>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</si>
  <si>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</si>
  <si>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</si>
  <si>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</si>
  <si>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</si>
  <si>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</si>
  <si>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</si>
  <si>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</si>
  <si>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</si>
  <si>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</si>
  <si>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</si>
  <si>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</si>
  <si>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</si>
  <si>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</si>
  <si>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</si>
  <si>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</si>
  <si>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</si>
  <si>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</si>
  <si>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</si>
  <si>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</si>
  <si>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</si>
  <si>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</si>
  <si>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</si>
  <si>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</si>
  <si>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</si>
  <si>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</si>
  <si>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</si>
  <si>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</si>
  <si>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</si>
  <si>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</si>
  <si>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</si>
  <si>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</si>
  <si>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</si>
  <si>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</si>
  <si>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</si>
  <si>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</si>
  <si>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</si>
  <si>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</si>
  <si>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</si>
  <si>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</si>
  <si>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</si>
  <si>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</si>
  <si>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</si>
  <si>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</si>
  <si>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</si>
  <si>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</si>
  <si>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</si>
  <si>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</si>
  <si>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</si>
  <si>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</si>
  <si>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</si>
  <si>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</si>
  <si>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</si>
  <si>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</si>
  <si>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</si>
  <si>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</si>
  <si>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</si>
  <si>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</si>
  <si>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</si>
  <si>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</si>
  <si>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</si>
  <si>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</si>
  <si>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</si>
  <si>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</si>
  <si>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</si>
  <si>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</si>
  <si>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</si>
  <si>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</si>
  <si>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</si>
  <si>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</si>
  <si>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</si>
  <si>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</si>
  <si>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</si>
  <si>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</si>
  <si>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</si>
  <si>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</si>
  <si>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</si>
  <si>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</si>
  <si>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</si>
  <si>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</si>
  <si>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</si>
  <si>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</si>
  <si>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</si>
  <si>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</si>
  <si>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</si>
  <si>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</si>
  <si>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</si>
  <si>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</si>
  <si>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</si>
  <si>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</si>
  <si>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</si>
  <si>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</si>
  <si>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</si>
  <si>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</si>
  <si>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</si>
  <si>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</si>
  <si>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</si>
  <si>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</si>
  <si>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</si>
  <si>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</si>
  <si>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</si>
  <si>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</si>
  <si>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</si>
  <si>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</si>
  <si>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</si>
  <si>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</si>
  <si>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</si>
  <si>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</si>
  <si>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</si>
  <si>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</si>
  <si>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</si>
  <si>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</si>
  <si>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</si>
  <si>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</si>
  <si>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</si>
  <si>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</si>
  <si>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</si>
  <si>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</si>
  <si>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</si>
  <si>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</si>
  <si>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</si>
  <si>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</si>
  <si>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</si>
  <si>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</si>
  <si>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</si>
  <si>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</si>
  <si>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</si>
  <si>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</si>
  <si>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</si>
  <si>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</si>
  <si>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</si>
  <si>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</si>
  <si>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</si>
  <si>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</si>
  <si>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</si>
  <si>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</si>
  <si>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</si>
  <si>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</si>
  <si>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</si>
  <si>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</si>
  <si>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</si>
  <si>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</si>
  <si>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</si>
  <si>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</si>
  <si>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</si>
  <si>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</si>
  <si>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</si>
  <si>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</si>
  <si>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</si>
  <si>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</si>
  <si>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</si>
  <si>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</si>
  <si>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</si>
  <si>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</si>
  <si>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</si>
  <si>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</si>
  <si>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</si>
  <si>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</si>
  <si>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</si>
  <si>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</si>
  <si>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</si>
  <si>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</si>
  <si>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</si>
  <si>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</si>
  <si>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</si>
  <si>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</si>
  <si>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</si>
  <si>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</si>
  <si>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</si>
  <si>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</si>
  <si>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</si>
  <si>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</si>
  <si>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</si>
  <si>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</si>
  <si>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</si>
  <si>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</si>
  <si>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</si>
  <si>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</si>
  <si>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</si>
  <si>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</si>
  <si>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</si>
  <si>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</si>
  <si>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</si>
  <si>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</si>
  <si>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</si>
  <si>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</si>
  <si>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</si>
  <si>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</si>
  <si>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</si>
  <si>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</si>
  <si>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</si>
  <si>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</si>
  <si>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</si>
  <si>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</si>
  <si>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</si>
  <si>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</si>
  <si>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</si>
  <si>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</si>
  <si>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</si>
  <si>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</si>
  <si>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</si>
  <si>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</si>
  <si>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</si>
  <si>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</si>
  <si>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</si>
  <si>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</si>
  <si>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</si>
  <si>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</si>
  <si>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</si>
  <si>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</si>
  <si>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</si>
  <si>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</si>
  <si>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</si>
  <si>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</si>
  <si>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</si>
  <si>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</si>
  <si>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</si>
  <si>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</si>
  <si>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</si>
  <si>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</si>
  <si>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</si>
  <si>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</si>
  <si>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</si>
  <si>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</si>
  <si>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</si>
  <si>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</si>
  <si>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</si>
  <si>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</si>
  <si>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</si>
  <si>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</si>
  <si>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</si>
  <si>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</si>
  <si>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</si>
  <si>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</si>
  <si>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</si>
  <si>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</si>
  <si>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</si>
  <si>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</si>
  <si>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</si>
  <si>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</si>
  <si>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</si>
  <si>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</si>
  <si>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</si>
  <si>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</si>
  <si>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</si>
  <si>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</si>
  <si>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</si>
  <si>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</si>
  <si>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</si>
  <si>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</si>
  <si>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</si>
  <si>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</si>
  <si>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</si>
  <si>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</si>
  <si>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</si>
  <si>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</si>
  <si>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</si>
  <si>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</si>
  <si>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</si>
  <si>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</si>
  <si>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</si>
  <si>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</si>
  <si>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</si>
  <si>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</si>
  <si>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</si>
  <si>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</si>
  <si>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</si>
  <si>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</si>
  <si>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</si>
  <si>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</si>
  <si>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</si>
  <si>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</si>
  <si>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</si>
  <si>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</si>
  <si>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</si>
  <si>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</si>
  <si>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</si>
  <si>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</si>
  <si>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</si>
  <si>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</si>
  <si>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</si>
  <si>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</si>
  <si>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</si>
  <si>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</si>
  <si>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</si>
  <si>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</si>
  <si>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</si>
  <si>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</si>
  <si>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</si>
  <si>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</si>
  <si>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</si>
  <si>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</si>
  <si>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</si>
  <si>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</si>
  <si>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</si>
  <si>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</si>
  <si>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</si>
  <si>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</si>
  <si>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</si>
  <si>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</si>
  <si>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</si>
  <si>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</si>
  <si>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</si>
  <si>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</si>
  <si>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</si>
  <si>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</si>
  <si>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</si>
  <si>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</si>
  <si>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</si>
  <si>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</si>
  <si>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</si>
  <si>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</si>
  <si>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</si>
  <si>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</si>
  <si>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</si>
  <si>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</si>
  <si>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</si>
  <si>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</si>
  <si>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</si>
  <si>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</si>
  <si>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</si>
  <si>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</si>
  <si>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</si>
  <si>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</si>
  <si>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</si>
  <si>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</si>
  <si>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</si>
  <si>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</si>
  <si>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</si>
  <si>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</si>
  <si>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</si>
  <si>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</si>
  <si>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</si>
  <si>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</si>
  <si>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</si>
  <si>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</si>
  <si>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</si>
  <si>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</si>
  <si>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</si>
  <si>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</si>
  <si>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</si>
  <si>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</si>
  <si>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</si>
  <si>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</si>
  <si>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</si>
  <si>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</si>
  <si>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</si>
  <si>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</si>
  <si>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</si>
  <si>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</si>
  <si>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</si>
  <si>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</si>
  <si>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</si>
  <si>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</si>
  <si>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</si>
  <si>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</si>
  <si>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</si>
  <si>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</si>
  <si>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</si>
  <si>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</si>
  <si>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</si>
  <si>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</si>
  <si>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</si>
  <si>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</si>
  <si>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</si>
  <si>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</si>
  <si>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</si>
  <si>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</si>
  <si>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</si>
  <si>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</si>
  <si>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</si>
  <si>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</si>
  <si>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</si>
  <si>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</si>
  <si>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</si>
  <si>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</si>
  <si>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</si>
  <si>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</si>
  <si>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</si>
  <si>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</si>
  <si>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</si>
  <si>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</si>
  <si>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</si>
  <si>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</si>
  <si>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</si>
  <si>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</si>
  <si>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</si>
  <si>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</si>
  <si>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</si>
  <si>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</si>
  <si>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</si>
  <si>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</si>
  <si>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</si>
  <si>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</si>
  <si>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</si>
  <si>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</si>
  <si>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</si>
  <si>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</si>
  <si>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</si>
  <si>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</si>
  <si>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</si>
  <si>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</si>
  <si>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</si>
  <si>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</si>
  <si>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</si>
  <si>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</si>
  <si>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</si>
  <si>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</si>
  <si>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</si>
  <si>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</si>
  <si>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</si>
  <si>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</si>
  <si>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</si>
  <si>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</si>
  <si>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</si>
  <si>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</si>
  <si>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</si>
  <si>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</si>
  <si>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</si>
  <si>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</si>
  <si>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</si>
  <si>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</si>
  <si>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</si>
  <si>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</si>
  <si>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</si>
  <si>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</si>
  <si>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</si>
  <si>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</si>
  <si>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</si>
  <si>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</si>
  <si>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</si>
  <si>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</si>
  <si>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</si>
  <si>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</si>
  <si>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</si>
  <si>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</si>
  <si>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</si>
  <si>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</si>
  <si>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</si>
  <si>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</si>
  <si>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</si>
  <si>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</si>
  <si>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</si>
  <si>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</si>
  <si>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</si>
  <si>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</si>
  <si>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</si>
  <si>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</si>
  <si>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</si>
  <si>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</si>
  <si>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</si>
  <si>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</si>
  <si>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</si>
  <si>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</si>
  <si>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</si>
  <si>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</si>
  <si>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</si>
  <si>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</si>
  <si>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</si>
  <si>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</si>
  <si>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</si>
  <si>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</si>
  <si>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</si>
  <si>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</si>
  <si>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</si>
  <si>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</si>
  <si>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</si>
  <si>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</si>
  <si>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</si>
  <si>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</si>
  <si>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</si>
  <si>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</si>
  <si>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</si>
  <si>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</si>
  <si>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</si>
  <si>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</si>
  <si>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</si>
  <si>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</si>
  <si>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</si>
  <si>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</si>
  <si>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</si>
  <si>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</si>
  <si>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</si>
  <si>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</si>
  <si>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</si>
  <si>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</si>
  <si>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</si>
  <si>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</si>
  <si>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</si>
  <si>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</si>
  <si>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</si>
  <si>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</si>
  <si>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</si>
  <si>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</si>
  <si>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</si>
  <si>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</si>
  <si>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</si>
  <si>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</si>
  <si>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</si>
  <si>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</si>
  <si>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</si>
  <si>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</si>
  <si>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</si>
  <si>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</si>
  <si>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</si>
  <si>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</si>
  <si>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</si>
  <si>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</si>
  <si>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</si>
  <si>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</si>
  <si>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</si>
  <si>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</si>
  <si>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</si>
  <si>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</si>
  <si>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</si>
  <si>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</si>
  <si>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</si>
  <si>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</si>
  <si>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</si>
  <si>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</si>
  <si>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</si>
  <si>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</si>
  <si>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</si>
  <si>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</si>
  <si>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</si>
  <si>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</si>
  <si>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</si>
  <si>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</si>
  <si>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</si>
  <si>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</si>
  <si>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</si>
  <si>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</si>
  <si>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</si>
  <si>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</si>
  <si>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</si>
  <si>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</si>
  <si>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</si>
  <si>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</si>
  <si>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</si>
  <si>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</si>
  <si>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</si>
  <si>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</si>
  <si>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</si>
  <si>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</si>
  <si>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</si>
  <si>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</si>
  <si>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</si>
  <si>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</si>
  <si>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</si>
  <si>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</si>
  <si>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</si>
  <si>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</si>
  <si>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</si>
  <si>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</si>
  <si>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</si>
  <si>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</si>
  <si>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</si>
  <si>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</si>
  <si>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</si>
  <si>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</si>
  <si>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</si>
  <si>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</si>
  <si>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</si>
  <si>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</si>
  <si>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</si>
  <si>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</si>
  <si>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</si>
  <si>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</si>
  <si>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</si>
  <si>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</si>
  <si>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</si>
  <si>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</si>
  <si>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</si>
  <si>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</si>
  <si>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</si>
  <si>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</si>
  <si>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</si>
  <si>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</si>
  <si>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</si>
  <si>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</si>
  <si>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</si>
  <si>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</si>
  <si>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</si>
  <si>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</si>
  <si>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</si>
  <si>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</si>
  <si>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</si>
  <si>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</si>
  <si>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</si>
  <si>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</si>
  <si>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</si>
  <si>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</si>
  <si>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</si>
  <si>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</si>
  <si>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</si>
  <si>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</si>
  <si>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</si>
  <si>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</si>
  <si>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</si>
  <si>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</si>
  <si>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</si>
  <si>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</si>
  <si>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</si>
  <si>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</si>
  <si>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</si>
  <si>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</si>
  <si>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</si>
  <si>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</si>
  <si>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</si>
  <si>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</si>
  <si>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</si>
  <si>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</si>
  <si>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</si>
  <si>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</si>
  <si>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</si>
  <si>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</si>
  <si>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</si>
  <si>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</si>
  <si>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</si>
  <si>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</si>
  <si>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</si>
  <si>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</si>
  <si>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</si>
  <si>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</si>
  <si>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</si>
  <si>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</si>
  <si>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</si>
  <si>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</si>
  <si>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</si>
  <si>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</si>
  <si>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</si>
  <si>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</si>
  <si>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</si>
  <si>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</si>
  <si>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</si>
  <si>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</si>
  <si>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</si>
  <si>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</si>
  <si>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</si>
  <si>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</si>
  <si>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</si>
  <si>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</si>
  <si>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</si>
  <si>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</si>
  <si>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</si>
  <si>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</si>
  <si>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</si>
  <si>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</si>
  <si>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</si>
  <si>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</si>
  <si>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</si>
  <si>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</si>
  <si>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</si>
  <si>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</si>
  <si>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</si>
  <si>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</si>
  <si>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</si>
  <si>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</si>
  <si>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</si>
  <si>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</si>
  <si>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</si>
  <si>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</si>
  <si>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</si>
  <si>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</si>
  <si>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</si>
  <si>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</si>
  <si>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</si>
  <si>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</si>
  <si>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</si>
  <si>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</si>
  <si>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</si>
  <si>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</si>
  <si>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</si>
  <si>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</si>
  <si>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</si>
  <si>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</si>
  <si>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</si>
  <si>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</si>
  <si>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</si>
  <si>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</si>
  <si>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</si>
  <si>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</si>
  <si>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</si>
  <si>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</si>
  <si>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</si>
  <si>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</si>
  <si>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</si>
  <si>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</si>
  <si>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</si>
  <si>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</si>
  <si>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</si>
  <si>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</si>
  <si>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</si>
  <si>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</si>
  <si>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</si>
  <si>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</si>
  <si>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</si>
  <si>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</si>
  <si>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</si>
  <si>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</si>
  <si>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</si>
  <si>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</si>
  <si>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</si>
  <si>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</si>
  <si>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</si>
  <si>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</si>
  <si>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</si>
  <si>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</si>
  <si>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</si>
  <si>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</si>
  <si>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</si>
  <si>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</si>
  <si>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</si>
  <si>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</si>
  <si>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</si>
  <si>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</si>
  <si>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</si>
  <si>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</si>
  <si>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</si>
  <si>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</si>
  <si>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</si>
  <si>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</si>
  <si>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</si>
  <si>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</si>
  <si>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</si>
  <si>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</si>
  <si>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</si>
  <si>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</si>
  <si>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</si>
  <si>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</si>
  <si>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</si>
  <si>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</si>
  <si>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</si>
  <si>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</si>
  <si>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</si>
  <si>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</si>
  <si>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</si>
  <si>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</si>
  <si>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</si>
  <si>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</si>
  <si>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</si>
  <si>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</si>
  <si>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</si>
  <si>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</si>
  <si>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</si>
  <si>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</si>
  <si>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</si>
  <si>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</si>
  <si>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</si>
  <si>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</si>
  <si>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</si>
  <si>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</si>
  <si>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</si>
  <si>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</si>
  <si>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</si>
  <si>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</si>
  <si>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</si>
  <si>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</si>
  <si>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</si>
  <si>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</si>
  <si>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</si>
  <si>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</si>
  <si>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</si>
  <si>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</si>
  <si>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</si>
  <si>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</si>
  <si>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</si>
  <si>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</si>
  <si>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</si>
  <si>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</si>
  <si>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</si>
  <si>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</si>
  <si>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</si>
  <si>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</si>
  <si>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</si>
  <si>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</si>
  <si>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</si>
  <si>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</si>
  <si>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</si>
  <si>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</si>
  <si>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</si>
  <si>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</si>
  <si>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</si>
  <si>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</si>
  <si>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</si>
  <si>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</si>
  <si>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</si>
  <si>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</si>
  <si>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</si>
  <si>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</si>
  <si>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</si>
  <si>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</si>
  <si>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</si>
  <si>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</si>
  <si>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</si>
  <si>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</si>
  <si>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</si>
  <si>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</si>
  <si>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</si>
  <si>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</si>
  <si>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</si>
  <si>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</si>
  <si>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</si>
  <si>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</si>
  <si>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</si>
  <si>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</si>
  <si>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</si>
  <si>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</si>
  <si>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</si>
  <si>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</si>
  <si>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</si>
  <si>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</si>
  <si>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</si>
  <si>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</si>
  <si>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</si>
  <si>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</si>
  <si>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</si>
  <si>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</si>
  <si>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</si>
  <si>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</si>
  <si>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</si>
  <si>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</si>
  <si>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</si>
  <si>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</si>
  <si>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</si>
  <si>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</si>
  <si>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</si>
  <si>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</si>
  <si>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</si>
  <si>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</si>
  <si>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</si>
  <si>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</si>
  <si>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</si>
  <si>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</si>
  <si>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</si>
  <si>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</si>
  <si>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</si>
  <si>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</si>
  <si>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</si>
  <si>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</si>
  <si>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</si>
  <si>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</si>
  <si>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</si>
  <si>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</si>
  <si>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</si>
  <si>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</si>
  <si>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</si>
  <si>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</si>
  <si>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</si>
  <si>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</si>
  <si>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</si>
  <si>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</si>
  <si>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</si>
  <si>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</si>
  <si>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</si>
  <si>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</si>
  <si>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</si>
  <si>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</si>
  <si>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</si>
  <si>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</si>
  <si>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</si>
  <si>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</si>
  <si>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</si>
  <si>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</si>
  <si>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</si>
  <si>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</si>
  <si>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</si>
  <si>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</si>
  <si>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</si>
  <si>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</si>
  <si>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</si>
  <si>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</si>
  <si>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</si>
  <si>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</si>
  <si>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</si>
  <si>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</si>
  <si>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</si>
  <si>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</si>
  <si>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</si>
  <si>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</si>
  <si>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</si>
  <si>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</si>
  <si>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</si>
  <si>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</si>
  <si>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</si>
  <si>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</si>
  <si>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</si>
  <si>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</si>
  <si>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</si>
  <si>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</si>
  <si>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</si>
  <si>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</si>
  <si>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</si>
  <si>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</si>
  <si>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</si>
  <si>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</si>
  <si>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</si>
  <si>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</si>
  <si>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</si>
  <si>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</si>
  <si>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</si>
  <si>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</si>
  <si>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</si>
  <si>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</si>
  <si>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</si>
  <si>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</si>
  <si>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</si>
  <si>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</si>
  <si>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</si>
  <si>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</si>
  <si>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</si>
  <si>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</si>
  <si>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</si>
  <si>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</si>
  <si>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</si>
  <si>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</si>
  <si>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</si>
  <si>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</si>
  <si>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</si>
  <si>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</si>
  <si>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</si>
  <si>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</si>
  <si>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</si>
  <si>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</si>
  <si>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</si>
  <si>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</si>
  <si>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</si>
  <si>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</si>
  <si>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</si>
  <si>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</si>
  <si>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</si>
  <si>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</si>
  <si>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</si>
  <si>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</si>
  <si>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</si>
  <si>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</si>
  <si>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</si>
  <si>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</si>
  <si>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</si>
  <si>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</si>
  <si>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</si>
  <si>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</si>
  <si>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</si>
  <si>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</si>
  <si>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</si>
  <si>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</si>
  <si>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</si>
  <si>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</si>
  <si>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</si>
  <si>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</si>
  <si>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</si>
  <si>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</si>
  <si>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</si>
  <si>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</si>
  <si>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</si>
  <si>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</si>
  <si>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</si>
  <si>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</si>
  <si>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</si>
  <si>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</si>
  <si>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</si>
  <si>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</si>
  <si>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</si>
  <si>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</si>
  <si>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</si>
  <si>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</si>
  <si>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</si>
  <si>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</si>
  <si>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</si>
  <si>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</si>
  <si>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</si>
  <si>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</si>
  <si>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</si>
  <si>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</si>
  <si>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</si>
  <si>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</si>
  <si>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</si>
  <si>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</si>
  <si>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</si>
  <si>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</si>
  <si>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</si>
  <si>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</si>
  <si>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</si>
  <si>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</si>
  <si>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</si>
  <si>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</si>
  <si>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</si>
  <si>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</si>
  <si>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</si>
  <si>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</si>
  <si>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</si>
  <si>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</si>
  <si>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</si>
  <si>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</si>
  <si>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</si>
  <si>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</si>
  <si>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</si>
  <si>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</si>
  <si>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</si>
  <si>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</si>
  <si>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</si>
  <si>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</si>
  <si>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</si>
  <si>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</si>
  <si>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</si>
  <si>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</si>
  <si>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</si>
  <si>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</si>
  <si>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</si>
  <si>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</si>
  <si>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</si>
  <si>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</si>
  <si>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</si>
  <si>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</si>
  <si>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</si>
  <si>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</si>
  <si>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</si>
  <si>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</si>
  <si>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</si>
  <si>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</si>
  <si>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</si>
  <si>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</si>
  <si>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</si>
  <si>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</si>
  <si>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</si>
  <si>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</si>
  <si>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</si>
  <si>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</si>
  <si>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</si>
  <si>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</si>
  <si>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</si>
  <si>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</si>
  <si>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</si>
  <si>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</si>
  <si>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</si>
  <si>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</si>
  <si>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</si>
  <si>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</si>
  <si>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</si>
  <si>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</si>
  <si>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</si>
  <si>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</si>
  <si>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</si>
  <si>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</si>
  <si>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</si>
  <si>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</si>
  <si>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</si>
  <si>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</si>
  <si>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</si>
  <si>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</si>
  <si>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</si>
  <si>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</si>
  <si>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</si>
  <si>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</si>
  <si>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</si>
  <si>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</si>
  <si>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</si>
  <si>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</si>
  <si>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</si>
  <si>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</si>
  <si>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</si>
  <si>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</si>
  <si>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</si>
  <si>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</si>
  <si>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</si>
  <si>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</si>
  <si>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</si>
  <si>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</si>
  <si>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</si>
  <si>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</si>
  <si>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</si>
  <si>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</si>
  <si>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</si>
  <si>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</si>
  <si>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</si>
  <si>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</si>
  <si>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</si>
  <si>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</si>
  <si>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</si>
  <si>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</si>
  <si>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</si>
  <si>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</si>
  <si>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</si>
  <si>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</si>
  <si>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</si>
  <si>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</si>
  <si>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</si>
  <si>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</si>
  <si>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</si>
  <si>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</si>
  <si>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</si>
  <si>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</si>
  <si>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</si>
  <si>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</si>
  <si>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</si>
  <si>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</si>
  <si>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</si>
  <si>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</si>
  <si>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</si>
  <si>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</si>
  <si>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</si>
  <si>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</si>
  <si>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</si>
  <si>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</si>
  <si>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</si>
  <si>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</si>
  <si>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</si>
  <si>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</si>
  <si>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</si>
  <si>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</si>
  <si>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</si>
  <si>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</si>
  <si>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</si>
  <si>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</si>
  <si>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</si>
  <si>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</si>
  <si>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</si>
  <si>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</si>
  <si>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</si>
  <si>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</si>
  <si>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</si>
  <si>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</si>
  <si>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</si>
  <si>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</si>
  <si>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</si>
  <si>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</si>
  <si>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</si>
  <si>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</si>
  <si>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</si>
  <si>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</si>
  <si>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</si>
  <si>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</si>
  <si>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</si>
  <si>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</si>
  <si>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</si>
  <si>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</si>
  <si>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</si>
  <si>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</si>
  <si>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</si>
  <si>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</si>
  <si>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</si>
  <si>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</si>
  <si>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</si>
  <si>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</si>
  <si>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</si>
  <si>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</si>
  <si>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</si>
  <si>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</si>
  <si>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</si>
  <si>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</si>
  <si>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</si>
  <si>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</si>
  <si>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</si>
  <si>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</si>
  <si>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</si>
  <si>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</si>
  <si>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</si>
  <si>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</si>
  <si>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</si>
  <si>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</si>
  <si>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</si>
  <si>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</si>
  <si>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</si>
  <si>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</si>
  <si>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</si>
  <si>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</si>
  <si>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</si>
  <si>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</si>
  <si>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</si>
  <si>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</si>
  <si>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</si>
  <si>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</si>
  <si>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</si>
  <si>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</si>
  <si>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</si>
  <si>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</si>
  <si>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</si>
  <si>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</si>
  <si>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</si>
  <si>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</si>
  <si>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</si>
  <si>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</si>
  <si>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</si>
  <si>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</si>
  <si>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</si>
  <si>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</si>
  <si>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</si>
  <si>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</si>
  <si>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</si>
  <si>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</si>
  <si>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</si>
  <si>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</si>
  <si>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</si>
  <si>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</si>
  <si>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</si>
  <si>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</si>
  <si>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</si>
  <si>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</si>
  <si>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</si>
  <si>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</si>
  <si>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</si>
  <si>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</si>
  <si>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</si>
  <si>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</si>
  <si>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</si>
  <si>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</si>
  <si>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</si>
  <si>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</si>
  <si>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</si>
  <si>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</si>
  <si>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</si>
  <si>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</si>
  <si>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</si>
  <si>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</si>
  <si>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</si>
  <si>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</si>
  <si>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</si>
  <si>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</si>
  <si>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</si>
  <si>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</si>
  <si>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</si>
  <si>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</si>
  <si>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</si>
  <si>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</si>
  <si>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</si>
  <si>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</si>
  <si>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</si>
  <si>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</si>
  <si>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</si>
  <si>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</si>
  <si>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</si>
  <si>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</si>
  <si>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</si>
  <si>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</si>
  <si>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</si>
  <si>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</si>
  <si>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</si>
  <si>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</si>
  <si>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</si>
  <si>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</si>
  <si>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</si>
  <si>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</si>
  <si>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</si>
  <si>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</si>
  <si>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</si>
  <si>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</si>
  <si>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</si>
  <si>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</si>
  <si>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</si>
  <si>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</si>
  <si>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</si>
  <si>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</si>
  <si>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</si>
  <si>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</si>
  <si>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</si>
  <si>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</si>
  <si>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</si>
  <si>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</si>
  <si>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</si>
  <si>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</si>
  <si>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</si>
  <si>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</si>
  <si>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</si>
  <si>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</si>
  <si>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</si>
  <si>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</si>
  <si>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</si>
  <si>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</si>
  <si>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</si>
  <si>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</si>
  <si>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</si>
  <si>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</si>
  <si>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</si>
  <si>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</si>
  <si>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</si>
  <si>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</si>
  <si>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</si>
  <si>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</si>
  <si>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</si>
  <si>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</si>
  <si>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</si>
  <si>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</si>
  <si>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</si>
  <si>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</si>
  <si>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</si>
  <si>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</si>
  <si>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</si>
  <si>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</si>
  <si>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</si>
  <si>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</si>
  <si>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</si>
  <si>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</si>
  <si>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</si>
  <si>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</si>
  <si>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</si>
  <si>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</si>
  <si>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</si>
  <si>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</si>
  <si>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</si>
  <si>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</si>
  <si>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</si>
  <si>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</si>
  <si>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</si>
  <si>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</si>
  <si>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</si>
  <si>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</si>
  <si>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</si>
  <si>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</si>
  <si>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</si>
  <si>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</si>
  <si>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</si>
  <si>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</si>
  <si>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</si>
  <si>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</si>
  <si>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</si>
  <si>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</si>
  <si>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</si>
  <si>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</si>
  <si>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</si>
  <si>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</si>
  <si>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</si>
  <si>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</si>
  <si>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</si>
  <si>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</si>
  <si>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</si>
  <si>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</si>
  <si>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</si>
  <si>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</si>
  <si>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</si>
  <si>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</si>
  <si>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</si>
  <si>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</si>
  <si>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</si>
  <si>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</si>
  <si>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</si>
  <si>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</si>
  <si>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</si>
  <si>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</si>
  <si>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</si>
  <si>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</si>
  <si>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</si>
  <si>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</si>
  <si>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</si>
  <si>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</si>
  <si>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</si>
  <si>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</si>
  <si>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</si>
  <si>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</si>
  <si>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</si>
  <si>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</si>
  <si>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</si>
  <si>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</si>
  <si>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</si>
  <si>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</si>
  <si>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</si>
  <si>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</si>
  <si>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</si>
  <si>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</si>
  <si>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</si>
  <si>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</si>
  <si>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</si>
  <si>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</si>
  <si>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</si>
  <si>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</si>
  <si>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</si>
  <si>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</si>
  <si>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</si>
  <si>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</si>
  <si>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</si>
  <si>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</si>
  <si>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</si>
  <si>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</si>
  <si>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</si>
  <si>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</si>
  <si>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</si>
  <si>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</si>
  <si>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</si>
  <si>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</si>
  <si>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</si>
  <si>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</si>
  <si>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</si>
  <si>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</si>
  <si>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</si>
  <si>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</si>
  <si>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</si>
  <si>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</si>
  <si>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</si>
  <si>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</si>
  <si>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</si>
  <si>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</si>
  <si>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</si>
  <si>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</si>
  <si>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</si>
  <si>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</si>
  <si>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</si>
  <si>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</si>
  <si>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</si>
  <si>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</si>
  <si>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</si>
  <si>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</si>
  <si>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</si>
  <si>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</si>
  <si>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</si>
  <si>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</si>
  <si>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</si>
  <si>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</si>
  <si>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</si>
  <si>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</si>
  <si>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</si>
  <si>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</si>
  <si>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</si>
  <si>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</si>
  <si>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</si>
  <si>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</si>
  <si>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</si>
  <si>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</si>
  <si>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</si>
  <si>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</si>
  <si>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</si>
  <si>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</si>
  <si>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</si>
  <si>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</si>
  <si>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</si>
  <si>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</si>
  <si>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</si>
  <si>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</si>
  <si>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</si>
  <si>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</si>
  <si>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</si>
  <si>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</si>
  <si>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</si>
  <si>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</si>
  <si>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</si>
  <si>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</si>
  <si>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</si>
  <si>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</si>
  <si>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</si>
  <si>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</si>
  <si>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</si>
  <si>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</si>
  <si>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</si>
  <si>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</si>
  <si>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</si>
  <si>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</si>
  <si>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</si>
  <si>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</si>
  <si>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</si>
  <si>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</si>
  <si>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</si>
  <si>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</si>
  <si>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</si>
  <si>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</si>
  <si>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</si>
  <si>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</si>
  <si>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</si>
  <si>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</si>
  <si>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</si>
  <si>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</si>
  <si>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</si>
  <si>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</si>
  <si>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</si>
  <si>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</si>
  <si>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</si>
  <si>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</si>
  <si>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</si>
  <si>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</si>
  <si>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</si>
  <si>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</si>
  <si>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</si>
  <si>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</si>
  <si>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</si>
  <si>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</si>
  <si>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</si>
  <si>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</si>
  <si>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</si>
  <si>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</si>
  <si>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</si>
  <si>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</si>
  <si>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</si>
  <si>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</si>
  <si>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</si>
  <si>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</si>
  <si>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</si>
  <si>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</si>
  <si>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</si>
  <si>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</si>
  <si>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</si>
  <si>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</si>
  <si>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</si>
  <si>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</si>
  <si>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</si>
  <si>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</si>
  <si>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</si>
  <si>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</si>
  <si>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</si>
  <si>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</si>
  <si>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</si>
  <si>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</si>
  <si>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</si>
  <si>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</si>
  <si>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</si>
  <si>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</si>
  <si>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</si>
  <si>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</si>
  <si>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</si>
  <si>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</si>
  <si>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</si>
  <si>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</si>
  <si>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</si>
  <si>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</si>
  <si>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</si>
  <si>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</si>
  <si>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</si>
  <si>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</si>
  <si>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</si>
  <si>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</si>
  <si>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</si>
  <si>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</si>
  <si>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</si>
  <si>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</si>
  <si>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</si>
  <si>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</si>
  <si>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</si>
  <si>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</si>
  <si>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</si>
  <si>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</si>
  <si>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</si>
  <si>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</si>
  <si>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</si>
  <si>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</si>
  <si>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</si>
  <si>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</si>
  <si>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</si>
  <si>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</si>
  <si>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</si>
  <si>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</si>
  <si>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</si>
  <si>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</si>
  <si>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</si>
  <si>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</si>
  <si>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</si>
  <si>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</si>
  <si>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</si>
  <si>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</si>
  <si>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</si>
  <si>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</si>
  <si>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</si>
  <si>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</si>
  <si>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</si>
  <si>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</si>
  <si>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</si>
  <si>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</si>
  <si>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</si>
  <si>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</si>
  <si>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</si>
  <si>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</si>
  <si>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</si>
  <si>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</si>
  <si>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</si>
  <si>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</si>
  <si>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</si>
  <si>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</si>
  <si>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</si>
  <si>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</si>
  <si>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</si>
  <si>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</si>
  <si>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</si>
  <si>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</si>
  <si>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</si>
  <si>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</si>
  <si>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</si>
  <si>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</si>
  <si>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</si>
  <si>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</si>
  <si>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</si>
  <si>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</si>
  <si>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</si>
  <si>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</si>
  <si>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</si>
  <si>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</si>
  <si>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</si>
  <si>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</si>
  <si>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</si>
  <si>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</si>
  <si>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</si>
  <si>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</si>
  <si>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</si>
  <si>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</si>
  <si>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</si>
  <si>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</si>
  <si>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</si>
  <si>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</si>
  <si>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</si>
  <si>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</si>
  <si>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</si>
  <si>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</si>
  <si>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</si>
  <si>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</si>
  <si>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</si>
  <si>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</si>
  <si>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</si>
  <si>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</si>
  <si>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</si>
  <si>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</si>
  <si>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</si>
  <si>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</si>
  <si>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</si>
  <si>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</si>
  <si>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</si>
  <si>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</si>
  <si>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</si>
  <si>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</si>
  <si>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</si>
  <si>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</si>
  <si>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</si>
  <si>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</si>
  <si>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</si>
  <si>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</si>
  <si>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</si>
  <si>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</si>
  <si>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</si>
  <si>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</si>
  <si>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</si>
  <si>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</si>
  <si>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</si>
  <si>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</si>
  <si>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</si>
  <si>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</si>
  <si>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</si>
  <si>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</si>
  <si>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</si>
  <si>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</si>
  <si>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</si>
  <si>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</si>
  <si>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</si>
  <si>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</si>
  <si>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</si>
  <si>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</si>
  <si>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</si>
  <si>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</si>
  <si>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</si>
  <si>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</si>
  <si>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</si>
  <si>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</si>
  <si>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</si>
  <si>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</si>
  <si>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</si>
  <si>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</si>
  <si>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</si>
  <si>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</si>
  <si>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</si>
  <si>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</si>
  <si>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</si>
  <si>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</si>
  <si>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</si>
  <si>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</si>
  <si>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</si>
  <si>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</si>
  <si>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</si>
  <si>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</si>
  <si>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</si>
  <si>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</si>
  <si>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</si>
  <si>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</si>
  <si>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</si>
  <si>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</si>
  <si>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</si>
  <si>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</si>
  <si>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</si>
  <si>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</si>
  <si>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</si>
  <si>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</si>
  <si>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</si>
  <si>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</si>
  <si>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</si>
  <si>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</si>
  <si>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</si>
  <si>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</si>
  <si>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</si>
  <si>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</si>
  <si>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</si>
  <si>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</si>
  <si>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</si>
  <si>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</si>
  <si>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</si>
  <si>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</si>
  <si>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</si>
  <si>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</si>
  <si>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</si>
  <si>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</si>
  <si>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</si>
  <si>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</si>
  <si>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</si>
  <si>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</si>
  <si>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</si>
  <si>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</si>
  <si>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</si>
  <si>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</si>
  <si>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</si>
  <si>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</si>
  <si>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</si>
  <si>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</si>
  <si>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</si>
  <si>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</si>
  <si>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</si>
  <si>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</si>
  <si>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</si>
  <si>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</si>
  <si>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</si>
  <si>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</si>
  <si>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</si>
  <si>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</si>
  <si>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</si>
  <si>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</si>
  <si>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</si>
  <si>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</si>
  <si>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</si>
  <si>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</si>
  <si>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</si>
  <si>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</si>
  <si>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</si>
  <si>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</si>
  <si>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</si>
  <si>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</si>
  <si>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</si>
  <si>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</si>
  <si>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</si>
  <si>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</si>
  <si>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</si>
  <si>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</si>
  <si>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</si>
  <si>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</si>
  <si>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</si>
  <si>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</si>
  <si>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</si>
  <si>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</si>
  <si>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</si>
  <si>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</si>
  <si>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</si>
  <si>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</si>
  <si>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</si>
  <si>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</si>
  <si>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</si>
  <si>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</si>
  <si>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</si>
  <si>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</si>
  <si>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</si>
  <si>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</si>
  <si>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</si>
  <si>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</si>
  <si>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</si>
  <si>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</si>
  <si>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</si>
  <si>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</si>
  <si>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</si>
  <si>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</si>
  <si>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</si>
  <si>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</si>
  <si>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</si>
  <si>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</si>
  <si>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</si>
  <si>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</si>
  <si>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</si>
  <si>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</si>
  <si>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</si>
  <si>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</si>
  <si>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</si>
  <si>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</si>
  <si>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</si>
  <si>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</si>
  <si>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</si>
  <si>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</si>
  <si>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</si>
  <si>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</si>
  <si>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</si>
  <si>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</si>
  <si>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</si>
  <si>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</si>
  <si>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</si>
  <si>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</si>
  <si>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</si>
  <si>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</si>
  <si>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</si>
  <si>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</si>
  <si>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</si>
  <si>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</si>
  <si>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</si>
  <si>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</si>
  <si>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</si>
  <si>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</si>
  <si>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</si>
  <si>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</si>
  <si>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</si>
  <si>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</si>
  <si>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</si>
  <si>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</si>
  <si>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</si>
  <si>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</si>
  <si>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</si>
  <si>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</si>
  <si>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</si>
  <si>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</si>
  <si>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</si>
  <si>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</si>
  <si>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</si>
  <si>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</si>
  <si>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</si>
  <si>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</si>
  <si>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</si>
  <si>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</si>
  <si>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</si>
  <si>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</si>
  <si>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</si>
  <si>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</si>
  <si>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</si>
  <si>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</si>
  <si>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</si>
  <si>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</si>
  <si>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</si>
  <si>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</si>
  <si>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</si>
  <si>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</si>
  <si>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</si>
  <si>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</si>
  <si>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</si>
  <si>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</si>
  <si>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</si>
  <si>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</si>
  <si>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</si>
  <si>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</si>
  <si>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</si>
  <si>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</si>
  <si>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</si>
  <si>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</si>
  <si>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</si>
  <si>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</si>
  <si>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</si>
  <si>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</si>
  <si>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</si>
  <si>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</si>
  <si>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</si>
  <si>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</si>
  <si>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</si>
  <si>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</si>
  <si>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</si>
  <si>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</si>
  <si>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</si>
  <si>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</si>
  <si>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</si>
  <si>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</si>
  <si>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</si>
  <si>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</si>
  <si>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</si>
  <si>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</si>
  <si>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</si>
  <si>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</si>
  <si>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</si>
  <si>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</si>
  <si>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</si>
  <si>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</si>
  <si>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</si>
  <si>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</si>
  <si>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</si>
  <si>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</si>
  <si>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</si>
  <si>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</si>
  <si>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</si>
  <si>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</si>
  <si>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</si>
  <si>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</si>
  <si>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</si>
  <si>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</si>
  <si>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</si>
  <si>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</si>
  <si>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</si>
  <si>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</si>
  <si>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</si>
  <si>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</si>
  <si>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</si>
  <si>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</si>
  <si>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</si>
  <si>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</si>
  <si>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</si>
  <si>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</si>
  <si>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</si>
  <si>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</si>
  <si>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</si>
  <si>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</si>
  <si>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</si>
  <si>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</si>
  <si>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</si>
  <si>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</si>
  <si>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</si>
  <si>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</si>
  <si>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</si>
  <si>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</si>
  <si>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</si>
  <si>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</si>
  <si>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</si>
  <si>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</si>
  <si>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</si>
  <si>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</si>
  <si>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</si>
  <si>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</si>
  <si>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</si>
  <si>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</si>
  <si>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</si>
  <si>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</si>
  <si>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</si>
  <si>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</si>
  <si>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</si>
  <si>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</si>
  <si>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</si>
  <si>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</si>
  <si>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</si>
  <si>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</si>
  <si>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</si>
  <si>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</si>
  <si>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</si>
  <si>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</si>
  <si>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</si>
  <si>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</si>
  <si>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</si>
  <si>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</si>
  <si>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</si>
  <si>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</si>
  <si>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</si>
  <si>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</si>
  <si>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</si>
  <si>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</si>
  <si>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</si>
  <si>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</si>
  <si>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</si>
  <si>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</si>
  <si>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</si>
  <si>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</si>
  <si>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</si>
  <si>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</si>
  <si>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</si>
  <si>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</si>
  <si>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</si>
  <si>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</si>
  <si>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</si>
  <si>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</si>
  <si>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</si>
  <si>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</si>
  <si>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</si>
  <si>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</si>
  <si>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</si>
  <si>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</si>
  <si>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</si>
  <si>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</si>
  <si>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</si>
  <si>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</si>
  <si>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</si>
  <si>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</si>
  <si>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</si>
  <si>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</si>
  <si>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</si>
  <si>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</si>
  <si>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</si>
  <si>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</si>
  <si>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</si>
  <si>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</si>
  <si>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</si>
  <si>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</si>
  <si>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</si>
  <si>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</si>
  <si>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</si>
  <si>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</si>
  <si>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</si>
  <si>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</si>
  <si>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</si>
  <si>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</si>
  <si>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</si>
  <si>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</si>
  <si>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</si>
  <si>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</si>
  <si>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</si>
  <si>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</si>
  <si>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</si>
  <si>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</si>
  <si>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</si>
  <si>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</si>
  <si>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</si>
  <si>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</si>
  <si>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</si>
  <si>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</si>
  <si>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</si>
  <si>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</si>
  <si>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</si>
  <si>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</si>
  <si>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</si>
  <si>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</si>
  <si>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</si>
  <si>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</si>
  <si>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</si>
  <si>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</si>
  <si>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</si>
  <si>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</si>
  <si>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</si>
  <si>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</si>
  <si>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</si>
  <si>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</si>
  <si>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</si>
  <si>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</si>
  <si>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</si>
  <si>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</si>
  <si>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</si>
  <si>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</si>
  <si>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</si>
  <si>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</si>
  <si>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</si>
  <si>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</si>
  <si>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</si>
  <si>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</si>
  <si>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</si>
  <si>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</si>
  <si>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</si>
  <si>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</si>
  <si>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</si>
  <si>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</si>
  <si>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</si>
  <si>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</si>
  <si>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</si>
  <si>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</si>
  <si>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</si>
  <si>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</si>
  <si>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</si>
  <si>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</si>
  <si>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</si>
  <si>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</si>
  <si>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</si>
  <si>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</si>
  <si>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</si>
  <si>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</si>
  <si>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</si>
  <si>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</si>
  <si>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</si>
  <si>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</si>
  <si>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</si>
  <si>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</si>
  <si>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</si>
  <si>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</si>
  <si>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</si>
  <si>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</si>
  <si>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</si>
  <si>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</si>
  <si>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</si>
  <si>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</si>
  <si>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</si>
  <si>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</si>
  <si>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</si>
  <si>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</si>
  <si>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</si>
  <si>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</si>
  <si>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</si>
  <si>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</si>
  <si>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</si>
  <si>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</si>
  <si>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</si>
  <si>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</si>
  <si>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</si>
  <si>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</si>
  <si>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</si>
  <si>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</si>
  <si>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</si>
  <si>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</si>
  <si>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</si>
  <si>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</si>
  <si>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</si>
  <si>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</si>
  <si>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</si>
  <si>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</si>
  <si>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</si>
  <si>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</si>
  <si>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</si>
  <si>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</si>
  <si>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</si>
  <si>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</si>
  <si>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</si>
  <si>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</si>
  <si>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</si>
  <si>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</si>
  <si>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</si>
  <si>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</si>
  <si>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</si>
  <si>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</si>
  <si>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</si>
  <si>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</si>
  <si>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</si>
  <si>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</si>
  <si>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</si>
  <si>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</si>
  <si>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</si>
  <si>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</si>
  <si>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</si>
  <si>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</si>
  <si>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</si>
  <si>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</si>
  <si>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</si>
  <si>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</si>
  <si>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</si>
  <si>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</si>
  <si>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</si>
  <si>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</si>
  <si>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</si>
  <si>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</si>
  <si>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</si>
  <si>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</si>
  <si>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</si>
  <si>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</si>
  <si>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</si>
  <si>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</si>
  <si>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</si>
  <si>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</si>
  <si>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</si>
  <si>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</si>
  <si>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</si>
  <si>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</si>
  <si>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</si>
  <si>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</si>
  <si>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</si>
  <si>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</si>
  <si>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</si>
  <si>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</si>
  <si>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</si>
  <si>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</si>
  <si>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</si>
  <si>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</si>
  <si>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</si>
  <si>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</si>
  <si>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</si>
  <si>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</si>
  <si>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</si>
  <si>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</si>
  <si>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</si>
  <si>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</si>
  <si>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</si>
  <si>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</si>
  <si>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</si>
  <si>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</si>
  <si>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</si>
  <si>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</si>
  <si>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</si>
  <si>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</si>
  <si>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</si>
  <si>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</si>
  <si>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</si>
  <si>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</si>
  <si>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</si>
  <si>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</si>
  <si>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</si>
  <si>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</si>
  <si>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</si>
  <si>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</si>
  <si>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</si>
  <si>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</si>
  <si>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</si>
  <si>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</si>
  <si>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</si>
  <si>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</si>
  <si>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</si>
  <si>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</si>
  <si>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</si>
  <si>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</si>
  <si>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</si>
  <si>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</si>
  <si>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</si>
  <si>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</si>
  <si>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</si>
  <si>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</si>
  <si>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</si>
  <si>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</si>
  <si>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</si>
  <si>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</si>
  <si>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</si>
  <si>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</si>
  <si>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</si>
  <si>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</si>
  <si>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</si>
  <si>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</si>
  <si>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</si>
  <si>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</si>
  <si>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</si>
  <si>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</si>
  <si>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</si>
  <si>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</si>
  <si>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</si>
  <si>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</si>
  <si>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</si>
  <si>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</si>
  <si>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</si>
  <si>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</si>
  <si>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</si>
  <si>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</si>
  <si>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</si>
  <si>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</si>
  <si>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</si>
  <si>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</si>
  <si>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</si>
  <si>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</si>
  <si>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</si>
  <si>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</si>
  <si>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</si>
  <si>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</si>
  <si>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</si>
  <si>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</si>
  <si>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</si>
  <si>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</si>
  <si>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</si>
  <si>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</si>
  <si>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</si>
  <si>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</si>
  <si>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</si>
  <si>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</si>
  <si>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</si>
  <si>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</si>
  <si>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</si>
  <si>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</si>
  <si>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</si>
  <si>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</si>
  <si>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</si>
  <si>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</si>
  <si>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</si>
  <si>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</si>
  <si>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</si>
  <si>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</si>
  <si>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</si>
  <si>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</si>
  <si>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</si>
  <si>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</si>
  <si>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</si>
  <si>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</si>
  <si>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</si>
  <si>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</si>
  <si>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</si>
  <si>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</si>
  <si>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</si>
  <si>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</si>
  <si>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</si>
  <si>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</si>
  <si>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</si>
  <si>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</si>
  <si>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</si>
  <si>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</si>
  <si>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</si>
  <si>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</si>
  <si>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</si>
  <si>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</si>
  <si>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</si>
  <si>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</si>
  <si>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</si>
  <si>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</si>
  <si>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</si>
  <si>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</si>
  <si>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</si>
  <si>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</si>
  <si>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</si>
  <si>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</si>
  <si>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</si>
  <si>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</si>
  <si>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</si>
  <si>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</si>
  <si>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</si>
  <si>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</si>
  <si>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</si>
  <si>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</si>
  <si>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</si>
  <si>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</si>
  <si>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</si>
  <si>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</si>
  <si>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</si>
  <si>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</si>
  <si>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</si>
  <si>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</si>
  <si>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</si>
  <si>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</si>
  <si>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</si>
  <si>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</si>
  <si>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</si>
  <si>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</si>
  <si>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</si>
  <si>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</si>
  <si>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</si>
  <si>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</si>
  <si>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</si>
  <si>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</si>
  <si>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</si>
  <si>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</si>
  <si>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</si>
  <si>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</si>
  <si>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</si>
  <si>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</si>
  <si>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</si>
  <si>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</si>
  <si>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</si>
  <si>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</si>
  <si>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</si>
  <si>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</si>
  <si>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</si>
  <si>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</si>
  <si>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</si>
  <si>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</si>
  <si>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</si>
  <si>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</si>
  <si>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</si>
  <si>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</si>
  <si>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</si>
  <si>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</si>
  <si>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</si>
  <si>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</si>
  <si>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</si>
  <si>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</si>
  <si>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</si>
  <si>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</si>
  <si>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</si>
  <si>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</si>
  <si>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</si>
  <si>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</si>
  <si>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</si>
  <si>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</si>
  <si>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</si>
  <si>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</si>
  <si>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</si>
  <si>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</si>
  <si>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</si>
  <si>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</si>
  <si>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</si>
  <si>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</si>
  <si>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</si>
  <si>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</si>
  <si>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</si>
  <si>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</si>
  <si>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</si>
  <si>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</si>
  <si>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</si>
  <si>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</si>
  <si>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</si>
  <si>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</si>
  <si>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</si>
  <si>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</si>
  <si>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</si>
  <si>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</si>
  <si>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</si>
  <si>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</si>
  <si>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</si>
  <si>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</si>
  <si>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</si>
  <si>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</si>
  <si>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</si>
  <si>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</si>
  <si>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</si>
  <si>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</si>
  <si>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</si>
  <si>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</si>
  <si>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</si>
  <si>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</si>
  <si>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</si>
  <si>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</si>
  <si>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</si>
  <si>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</si>
  <si>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</si>
  <si>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</si>
  <si>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</si>
  <si>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</si>
  <si>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</si>
  <si>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</si>
  <si>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</si>
  <si>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</si>
  <si>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</si>
  <si>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</si>
  <si>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</si>
  <si>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</si>
  <si>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</si>
  <si>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</si>
  <si>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</si>
  <si>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</si>
  <si>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</si>
  <si>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</si>
  <si>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</si>
  <si>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</si>
  <si>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</si>
  <si>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</si>
  <si>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</si>
  <si>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</si>
  <si>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</si>
  <si>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</si>
  <si>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</si>
  <si>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</si>
  <si>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</si>
  <si>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</si>
  <si>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</si>
  <si>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</si>
  <si>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</si>
  <si>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</si>
  <si>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</si>
  <si>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</si>
  <si>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</si>
  <si>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</si>
  <si>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</si>
  <si>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</si>
  <si>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</si>
  <si>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</si>
  <si>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</si>
  <si>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</si>
  <si>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</si>
  <si>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</si>
  <si>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</si>
  <si>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</si>
  <si>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</si>
  <si>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</si>
  <si>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</si>
  <si>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</si>
  <si>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</si>
  <si>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</si>
  <si>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</si>
  <si>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</si>
  <si>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</si>
  <si>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</si>
  <si>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</si>
  <si>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</si>
  <si>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</si>
  <si>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</si>
  <si>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</si>
  <si>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</si>
  <si>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</si>
  <si>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</si>
  <si>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</si>
  <si>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</si>
  <si>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</si>
  <si>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</si>
  <si>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</si>
  <si>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</si>
  <si>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</si>
  <si>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</si>
  <si>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</si>
  <si>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</si>
  <si>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</si>
  <si>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</si>
  <si>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</si>
  <si>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</si>
  <si>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</si>
  <si>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</si>
  <si>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</si>
  <si>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</si>
  <si>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</si>
  <si>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</si>
  <si>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</si>
  <si>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</si>
  <si>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</si>
  <si>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</si>
  <si>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</si>
  <si>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</si>
  <si>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</si>
  <si>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</si>
  <si>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</si>
  <si>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</si>
  <si>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</si>
  <si>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</si>
  <si>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</si>
  <si>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</si>
  <si>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</si>
  <si>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</si>
  <si>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</si>
  <si>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</si>
  <si>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</si>
  <si>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</si>
  <si>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</si>
  <si>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</si>
  <si>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</si>
  <si>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</si>
  <si>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</si>
  <si>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</si>
  <si>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</si>
  <si>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</si>
  <si>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</si>
  <si>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</si>
  <si>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</si>
  <si>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</si>
  <si>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</si>
  <si>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</si>
  <si>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</si>
  <si>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</si>
  <si>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</si>
  <si>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</si>
  <si>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</si>
  <si>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</si>
  <si>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</si>
  <si>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</si>
  <si>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</si>
  <si>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</si>
  <si>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</si>
  <si>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</si>
  <si>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</si>
  <si>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</si>
  <si>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</si>
  <si>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</si>
  <si>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</si>
  <si>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</si>
  <si>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</si>
  <si>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</si>
  <si>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</si>
  <si>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</si>
  <si>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</si>
  <si>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</si>
  <si>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</si>
  <si>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</si>
  <si>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</si>
  <si>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</si>
  <si>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</si>
  <si>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</si>
  <si>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</si>
  <si>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</si>
  <si>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</si>
  <si>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</si>
  <si>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</si>
  <si>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</si>
  <si>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</si>
  <si>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</si>
  <si>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</si>
  <si>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</si>
  <si>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</si>
  <si>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</si>
  <si>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</si>
  <si>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</si>
  <si>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</si>
  <si>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</si>
  <si>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</si>
  <si>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</si>
  <si>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</si>
  <si>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</si>
  <si>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</si>
  <si>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</si>
  <si>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</si>
  <si>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</si>
  <si>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</si>
  <si>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</si>
  <si>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</si>
  <si>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</si>
  <si>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</si>
  <si>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</si>
  <si>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</si>
  <si>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</si>
  <si>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</si>
  <si>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</si>
  <si>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</si>
  <si>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</si>
  <si>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</si>
  <si>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</si>
  <si>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</si>
  <si>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</si>
  <si>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</si>
  <si>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</si>
  <si>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</si>
  <si>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</si>
  <si>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</si>
  <si>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</si>
  <si>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</si>
  <si>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</si>
  <si>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</si>
  <si>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</si>
  <si>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</si>
  <si>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</si>
  <si>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</si>
  <si>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</si>
  <si>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</si>
  <si>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</si>
  <si>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</si>
  <si>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</si>
  <si>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</si>
  <si>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</si>
  <si>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</si>
  <si>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</si>
  <si>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</si>
  <si>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</si>
  <si>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</si>
  <si>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</si>
  <si>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</si>
  <si>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</si>
  <si>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</si>
  <si>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</si>
  <si>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</si>
  <si>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</si>
  <si>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</si>
  <si>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</si>
  <si>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</si>
  <si>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</si>
  <si>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</si>
  <si>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</si>
  <si>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</si>
  <si>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</si>
  <si>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</si>
  <si>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</si>
  <si>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</si>
  <si>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</si>
  <si>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</si>
  <si>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</si>
  <si>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</si>
  <si>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</si>
  <si>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</si>
  <si>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</si>
  <si>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</si>
  <si>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</si>
  <si>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</si>
  <si>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</si>
  <si>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</si>
  <si>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</si>
  <si>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</si>
  <si>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</si>
  <si>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</si>
  <si>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</si>
  <si>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</si>
  <si>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</si>
  <si>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</si>
  <si>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</si>
  <si>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</si>
  <si>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</si>
  <si>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</si>
  <si>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</si>
  <si>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</si>
  <si>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</si>
  <si>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</si>
  <si>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</si>
  <si>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</si>
  <si>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</si>
  <si>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</si>
  <si>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</si>
  <si>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</si>
  <si>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</si>
  <si>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</si>
  <si>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</si>
  <si>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</si>
  <si>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</si>
  <si>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</si>
  <si>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</si>
  <si>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</si>
  <si>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</si>
  <si>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</si>
  <si>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</si>
  <si>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</si>
  <si>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</si>
  <si>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</si>
  <si>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</si>
  <si>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</si>
  <si>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</si>
  <si>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</si>
  <si>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</si>
  <si>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</si>
  <si>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</si>
  <si>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</si>
  <si>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</si>
  <si>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</si>
  <si>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</si>
  <si>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</si>
  <si>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</si>
  <si>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</si>
  <si>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</si>
  <si>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</si>
  <si>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</si>
  <si>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</si>
  <si>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</si>
  <si>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</si>
  <si>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</si>
  <si>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</si>
  <si>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</si>
  <si>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</si>
  <si>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</si>
  <si>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</si>
  <si>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</si>
  <si>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</si>
  <si>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</si>
  <si>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</si>
  <si>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</si>
  <si>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</si>
  <si>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</si>
  <si>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</si>
  <si>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</si>
  <si>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</si>
  <si>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</si>
  <si>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</si>
  <si>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</si>
  <si>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</si>
  <si>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</si>
  <si>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</si>
  <si>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</si>
  <si>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</si>
  <si>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</si>
  <si>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</si>
  <si>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</si>
  <si>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</si>
  <si>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</si>
  <si>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</si>
  <si>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</si>
  <si>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</si>
  <si>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</si>
  <si>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</si>
  <si>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</si>
  <si>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</si>
  <si>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</si>
  <si>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</si>
  <si>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</si>
  <si>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</si>
  <si>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</si>
  <si>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</si>
  <si>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</si>
  <si>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</si>
  <si>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</si>
  <si>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</si>
  <si>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</si>
  <si>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</si>
  <si>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</si>
  <si>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</si>
  <si>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</si>
  <si>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</si>
  <si>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</si>
  <si>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</si>
  <si>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</si>
  <si>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</si>
  <si>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</si>
  <si>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</si>
  <si>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</si>
  <si>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</si>
  <si>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</si>
  <si>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</si>
  <si>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</si>
  <si>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</si>
  <si>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</si>
  <si>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</si>
  <si>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</si>
  <si>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</si>
  <si>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</si>
  <si>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</si>
  <si>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</si>
  <si>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</si>
  <si>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</si>
  <si>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</si>
  <si>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</si>
  <si>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</si>
  <si>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</si>
  <si>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</si>
  <si>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</si>
  <si>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</si>
  <si>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</si>
  <si>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</si>
  <si>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</si>
  <si>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</si>
  <si>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</si>
  <si>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</si>
  <si>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</si>
  <si>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</si>
  <si>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</si>
  <si>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</si>
  <si>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</si>
  <si>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</si>
  <si>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</si>
  <si>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</si>
  <si>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</si>
  <si>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</si>
  <si>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</si>
  <si>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</si>
  <si>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</si>
  <si>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</si>
  <si>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</si>
  <si>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</si>
  <si>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</si>
  <si>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</si>
  <si>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</si>
  <si>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</si>
  <si>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</si>
  <si>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</si>
  <si>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</si>
  <si>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</si>
  <si>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</si>
  <si>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</si>
  <si>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</si>
  <si>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</si>
  <si>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</si>
  <si>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</si>
  <si>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</si>
  <si>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</si>
  <si>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</si>
  <si>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</si>
  <si>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</si>
  <si>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</si>
  <si>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</si>
  <si>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</si>
  <si>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</si>
  <si>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</si>
  <si>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</si>
  <si>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</si>
  <si>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</si>
  <si>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</si>
  <si>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</si>
  <si>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</si>
  <si>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</si>
  <si>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</si>
  <si>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</si>
  <si>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</si>
  <si>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</si>
  <si>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</si>
  <si>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</si>
  <si>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</si>
  <si>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</si>
  <si>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</si>
  <si>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</si>
  <si>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</si>
  <si>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</si>
  <si>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</si>
  <si>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</si>
  <si>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</si>
  <si>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</si>
  <si>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</si>
  <si>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</si>
  <si>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</si>
  <si>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</si>
  <si>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</si>
  <si>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</si>
  <si>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</si>
  <si>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</si>
  <si>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</si>
  <si>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</si>
  <si>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</si>
  <si>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</si>
  <si>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</si>
  <si>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</si>
  <si>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</si>
  <si>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</si>
  <si>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</si>
  <si>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</si>
  <si>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</si>
  <si>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</si>
  <si>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</si>
  <si>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</si>
  <si>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</si>
  <si>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</si>
  <si>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</si>
  <si>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</si>
  <si>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</si>
  <si>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</si>
  <si>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</si>
  <si>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</si>
  <si>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</si>
  <si>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</si>
  <si>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</si>
  <si>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</si>
  <si>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</si>
  <si>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</si>
  <si>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</si>
  <si>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</si>
  <si>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</si>
  <si>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</si>
  <si>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</si>
  <si>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</si>
  <si>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</si>
  <si>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</si>
  <si>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</si>
  <si>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</si>
  <si>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</si>
  <si>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</si>
  <si>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</si>
  <si>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</si>
  <si>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</si>
  <si>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</si>
  <si>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</si>
  <si>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</si>
  <si>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</si>
  <si>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</si>
  <si>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</si>
  <si>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</si>
  <si>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</si>
  <si>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</si>
  <si>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</si>
  <si>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</si>
  <si>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</si>
  <si>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</si>
  <si>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</si>
  <si>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</si>
  <si>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</si>
  <si>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</si>
  <si>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</si>
  <si>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</si>
  <si>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</si>
  <si>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</si>
  <si>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</si>
  <si>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</si>
  <si>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</si>
  <si>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</si>
  <si>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</si>
  <si>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</si>
  <si>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</si>
  <si>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</si>
  <si>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</si>
  <si>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</si>
  <si>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</si>
  <si>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</si>
  <si>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</si>
  <si>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</si>
  <si>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</si>
  <si>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</si>
  <si>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</si>
  <si>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</si>
  <si>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</si>
  <si>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</si>
  <si>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</si>
  <si>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</si>
  <si>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</si>
  <si>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</si>
  <si>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</si>
  <si>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</si>
  <si>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</si>
  <si>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</si>
  <si>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</si>
  <si>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</si>
  <si>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</si>
  <si>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</si>
  <si>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</si>
  <si>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</si>
  <si>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</si>
  <si>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</si>
  <si>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</si>
  <si>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</si>
  <si>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</si>
  <si>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</si>
  <si>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</si>
  <si>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</si>
  <si>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</si>
  <si>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</si>
  <si>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</si>
  <si>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</si>
  <si>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</si>
  <si>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</si>
  <si>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</si>
  <si>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</si>
  <si>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</si>
  <si>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</si>
  <si>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</si>
  <si>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</si>
  <si>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</si>
  <si>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</si>
  <si>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</si>
  <si>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</si>
  <si>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</si>
  <si>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</si>
  <si>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</si>
  <si>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</si>
  <si>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</si>
  <si>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</si>
  <si>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</si>
  <si>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</si>
  <si>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</si>
  <si>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</si>
  <si>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</si>
  <si>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</si>
  <si>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</si>
  <si>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</si>
  <si>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</si>
  <si>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</si>
  <si>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</si>
  <si>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</si>
  <si>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</si>
  <si>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</si>
  <si>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</si>
  <si>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</si>
  <si>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</si>
  <si>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</si>
  <si>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</si>
  <si>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</si>
  <si>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</si>
  <si>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</si>
  <si>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</si>
  <si>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</si>
  <si>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</si>
  <si>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</si>
  <si>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</si>
  <si>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</si>
  <si>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</si>
  <si>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</si>
  <si>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</si>
  <si>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</si>
  <si>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</si>
  <si>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</si>
  <si>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</si>
  <si>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</si>
  <si>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</si>
  <si>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</si>
  <si>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</si>
  <si>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</si>
  <si>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</si>
  <si>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</si>
  <si>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</si>
  <si>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</si>
  <si>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</si>
  <si>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</si>
  <si>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</si>
  <si>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</si>
  <si>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</si>
  <si>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</si>
  <si>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</si>
  <si>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</si>
  <si>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</si>
  <si>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</si>
  <si>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</si>
  <si>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</si>
  <si>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</si>
  <si>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</si>
  <si>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</si>
  <si>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</si>
  <si>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</si>
  <si>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</si>
  <si>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</si>
  <si>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</si>
  <si>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</si>
  <si>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</si>
  <si>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</si>
  <si>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</si>
  <si>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</si>
  <si>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</si>
  <si>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</si>
  <si>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</si>
  <si>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</si>
  <si>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</si>
  <si>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</si>
  <si>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</si>
  <si>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</si>
  <si>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</si>
  <si>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</si>
  <si>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</si>
  <si>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</si>
  <si>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</si>
  <si>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</si>
  <si>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</si>
  <si>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</si>
  <si>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</si>
  <si>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</si>
  <si>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</si>
  <si>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</si>
  <si>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</si>
  <si>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</si>
  <si>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</si>
  <si>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</si>
  <si>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</si>
  <si>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</si>
  <si>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</si>
  <si>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</si>
  <si>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</si>
  <si>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</si>
  <si>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</si>
  <si>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</si>
  <si>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</si>
  <si>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</si>
  <si>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</si>
  <si>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</si>
  <si>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</si>
  <si>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</si>
  <si>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</si>
  <si>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</si>
  <si>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</si>
  <si>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</si>
  <si>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</si>
  <si>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</si>
  <si>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</si>
  <si>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</si>
  <si>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</si>
  <si>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</si>
  <si>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</si>
  <si>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</si>
  <si>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</si>
  <si>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</si>
  <si>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</si>
  <si>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</si>
  <si>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</si>
  <si>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</si>
  <si>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</si>
  <si>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</si>
  <si>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</si>
  <si>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</si>
  <si>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</si>
  <si>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</si>
  <si>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</si>
  <si>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</si>
  <si>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</si>
  <si>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</si>
  <si>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</si>
  <si>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</si>
  <si>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</si>
  <si>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</si>
  <si>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</si>
  <si>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</si>
  <si>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</si>
  <si>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</si>
  <si>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</si>
  <si>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</si>
  <si>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</si>
  <si>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</si>
  <si>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</si>
  <si>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</si>
  <si>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</si>
  <si>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</si>
  <si>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</si>
  <si>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</si>
  <si>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</si>
  <si>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</si>
  <si>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</si>
  <si>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</si>
  <si>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</si>
  <si>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</si>
  <si>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</si>
  <si>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</si>
  <si>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</si>
  <si>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</si>
  <si>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</si>
  <si>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</si>
  <si>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</si>
  <si>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</si>
  <si>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</si>
  <si>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</si>
  <si>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</si>
  <si>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</si>
  <si>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</si>
  <si>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</si>
  <si>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</si>
  <si>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</si>
  <si>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</si>
  <si>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</si>
  <si>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</si>
  <si>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</si>
  <si>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</si>
  <si>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</si>
  <si>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</si>
  <si>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</si>
  <si>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</si>
  <si>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</si>
  <si>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</si>
  <si>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</si>
  <si>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</si>
  <si>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</si>
  <si>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</si>
  <si>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</si>
  <si>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</si>
  <si>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</si>
  <si>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</si>
  <si>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</si>
  <si>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</si>
  <si>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</si>
  <si>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</si>
  <si>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</si>
  <si>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</si>
  <si>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</si>
  <si>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</si>
  <si>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</si>
  <si>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</si>
  <si>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</si>
  <si>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</si>
  <si>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</si>
  <si>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</si>
  <si>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</si>
  <si>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</si>
  <si>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</si>
  <si>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</si>
  <si>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</si>
  <si>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</si>
  <si>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</si>
  <si>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</si>
  <si>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</si>
  <si>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</si>
  <si>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</si>
  <si>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</si>
  <si>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</si>
  <si>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</si>
  <si>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</si>
  <si>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</si>
  <si>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</si>
  <si>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</si>
  <si>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</si>
  <si>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</si>
  <si>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</si>
  <si>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</si>
  <si>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</si>
  <si>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</si>
  <si>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</si>
  <si>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</si>
  <si>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</si>
  <si>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</si>
  <si>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</si>
  <si>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</si>
  <si>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</si>
  <si>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</si>
  <si>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</si>
  <si>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</si>
  <si>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</si>
  <si>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</si>
  <si>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</si>
  <si>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</si>
  <si>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</si>
  <si>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</si>
  <si>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</si>
  <si>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</si>
  <si>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</si>
  <si>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</si>
  <si>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</si>
  <si>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</si>
  <si>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</si>
  <si>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</si>
  <si>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</si>
  <si>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</si>
  <si>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</si>
  <si>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</si>
  <si>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</si>
  <si>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</si>
  <si>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</si>
  <si>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</si>
  <si>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</si>
  <si>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</si>
  <si>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</si>
  <si>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</si>
  <si>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</si>
  <si>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</si>
  <si>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</si>
  <si>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</si>
  <si>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</si>
  <si>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</si>
  <si>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</si>
  <si>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</si>
  <si>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</si>
  <si>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</si>
  <si>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</si>
  <si>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</si>
  <si>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</si>
  <si>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</si>
  <si>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</si>
  <si>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</si>
  <si>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</si>
  <si>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</si>
  <si>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</si>
  <si>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</si>
  <si>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</si>
  <si>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</si>
  <si>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</si>
  <si>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</si>
  <si>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</si>
  <si>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</si>
  <si>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</si>
  <si>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</si>
  <si>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</si>
  <si>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</si>
  <si>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</si>
  <si>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</si>
  <si>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</si>
  <si>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</si>
  <si>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</si>
  <si>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</si>
  <si>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</si>
  <si>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</si>
  <si>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</si>
  <si>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</si>
  <si>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</si>
  <si>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</si>
  <si>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</si>
  <si>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</si>
  <si>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</si>
  <si>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</si>
  <si>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</si>
  <si>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</si>
  <si>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</si>
  <si>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</si>
  <si>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</si>
  <si>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</si>
  <si>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</si>
  <si>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</si>
  <si>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</si>
  <si>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</si>
  <si>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</si>
  <si>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</si>
  <si>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</si>
  <si>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</si>
  <si>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</si>
  <si>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</si>
  <si>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</si>
  <si>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</si>
  <si>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</si>
  <si>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</si>
  <si>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</si>
  <si>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</si>
  <si>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</si>
  <si>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</si>
  <si>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</si>
  <si>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</si>
  <si>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</si>
  <si>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</si>
  <si>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</si>
  <si>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</si>
  <si>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</si>
  <si>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</si>
  <si>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</si>
  <si>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</si>
  <si>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</si>
  <si>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</si>
  <si>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</si>
  <si>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</si>
  <si>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</si>
  <si>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</si>
  <si>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</si>
  <si>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</si>
  <si>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</si>
  <si>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</si>
  <si>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</si>
  <si>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</si>
  <si>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</si>
  <si>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</si>
  <si>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</si>
  <si>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</si>
  <si>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</si>
  <si>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</si>
  <si>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</si>
  <si>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</si>
  <si>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</si>
  <si>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</si>
  <si>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</si>
  <si>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</si>
  <si>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</si>
  <si>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</si>
  <si>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</si>
  <si>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</si>
  <si>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</si>
  <si>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</si>
  <si>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</si>
  <si>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</si>
  <si>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</si>
  <si>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</si>
  <si>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</si>
  <si>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</si>
  <si>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</si>
  <si>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</si>
  <si>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</si>
  <si>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</si>
  <si>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</si>
  <si>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</si>
  <si>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</si>
  <si>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</si>
  <si>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</si>
  <si>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</si>
  <si>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</si>
  <si>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</si>
  <si>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</si>
  <si>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</si>
  <si>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</si>
  <si>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</si>
  <si>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</si>
  <si>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</si>
  <si>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</si>
  <si>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</si>
  <si>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</si>
  <si>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</si>
  <si>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</si>
  <si>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</si>
  <si>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</si>
  <si>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</si>
  <si>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</si>
  <si>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</si>
  <si>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</si>
  <si>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</si>
  <si>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</si>
  <si>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</si>
  <si>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</si>
  <si>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</si>
  <si>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</si>
  <si>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</si>
  <si>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</si>
  <si>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</si>
  <si>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</si>
  <si>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</si>
  <si>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</si>
  <si>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</si>
  <si>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</si>
  <si>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</si>
  <si>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</si>
  <si>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</si>
  <si>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</si>
  <si>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</si>
  <si>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</si>
  <si>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</si>
  <si>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</si>
  <si>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</si>
  <si>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</si>
  <si>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</si>
  <si>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</si>
  <si>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</si>
  <si>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</si>
  <si>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</si>
  <si>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</si>
  <si>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</si>
  <si>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</si>
  <si>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</si>
  <si>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</si>
  <si>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</si>
  <si>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</si>
  <si>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</si>
  <si>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</si>
  <si>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</si>
  <si>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</si>
  <si>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</si>
  <si>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</si>
  <si>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</si>
  <si>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</si>
  <si>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</si>
  <si>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</si>
  <si>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</si>
  <si>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</si>
  <si>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</si>
  <si>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</si>
  <si>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</si>
  <si>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</si>
  <si>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</si>
  <si>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</si>
  <si>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</si>
  <si>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</si>
  <si>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</si>
  <si>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</si>
  <si>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</si>
  <si>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</si>
  <si>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</si>
  <si>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</si>
  <si>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</si>
  <si>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</si>
  <si>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</si>
  <si>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</si>
  <si>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</si>
  <si>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</si>
  <si>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</si>
  <si>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</si>
  <si>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</si>
  <si>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</si>
  <si>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</si>
  <si>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</si>
  <si>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</si>
  <si>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</si>
  <si>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</si>
  <si>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</si>
  <si>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</si>
  <si>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</si>
  <si>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</si>
  <si>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</si>
  <si>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</si>
  <si>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</si>
  <si>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</si>
  <si>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</si>
  <si>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</si>
  <si>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</si>
  <si>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</si>
  <si>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</si>
  <si>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</si>
  <si>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</si>
  <si>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</si>
  <si>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</si>
  <si>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</si>
  <si>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</si>
  <si>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</si>
  <si>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</si>
  <si>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</si>
  <si>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</si>
  <si>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</si>
  <si>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</si>
  <si>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</si>
  <si>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</si>
  <si>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</si>
  <si>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</si>
  <si>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</si>
  <si>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</si>
  <si>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</si>
  <si>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</si>
  <si>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</si>
  <si>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</si>
  <si>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</si>
  <si>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</si>
  <si>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</si>
  <si>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</si>
  <si>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</si>
  <si>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</si>
  <si>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</si>
  <si>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</si>
  <si>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</si>
  <si>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</si>
  <si>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</si>
  <si>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</si>
  <si>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</si>
  <si>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</si>
  <si>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</si>
  <si>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</si>
  <si>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</si>
  <si>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</si>
  <si>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</si>
  <si>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</si>
  <si>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</si>
  <si>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</si>
  <si>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</si>
  <si>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</si>
  <si>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</si>
  <si>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</si>
  <si>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</si>
  <si>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</si>
  <si>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</si>
  <si>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</si>
  <si>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</si>
  <si>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</si>
  <si>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</si>
  <si>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</si>
  <si>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</si>
  <si>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</si>
  <si>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</si>
  <si>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</si>
  <si>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</si>
  <si>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</si>
  <si>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</si>
  <si>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</si>
  <si>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</si>
  <si>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</si>
  <si>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</si>
  <si>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</si>
  <si>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</si>
  <si>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</si>
  <si>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</si>
  <si>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</si>
  <si>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</si>
  <si>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</si>
  <si>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</si>
  <si>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</si>
  <si>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</si>
  <si>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</si>
  <si>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</si>
  <si>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</si>
  <si>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</si>
  <si>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</si>
  <si>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</si>
  <si>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</si>
  <si>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</si>
  <si>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</si>
  <si>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</si>
  <si>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</si>
  <si>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</si>
  <si>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</si>
  <si>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</si>
  <si>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</si>
  <si>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</si>
  <si>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</si>
  <si>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</si>
  <si>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</si>
  <si>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</si>
  <si>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</si>
  <si>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</si>
  <si>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</si>
  <si>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</si>
  <si>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</si>
  <si>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</si>
  <si>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</si>
  <si>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</si>
  <si>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</si>
  <si>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</si>
  <si>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</si>
  <si>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</si>
  <si>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</si>
  <si>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</si>
  <si>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</si>
  <si>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</si>
  <si>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</si>
  <si>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</si>
  <si>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</si>
  <si>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</si>
  <si>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</si>
  <si>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</si>
  <si>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</si>
  <si>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</si>
  <si>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</si>
  <si>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</si>
  <si>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</si>
  <si>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</si>
  <si>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</si>
  <si>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</si>
  <si>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</si>
  <si>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</si>
  <si>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</si>
  <si>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</si>
  <si>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</si>
  <si>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</si>
  <si>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</si>
  <si>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</si>
  <si>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</si>
  <si>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</si>
  <si>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</si>
  <si>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</si>
  <si>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</si>
  <si>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</si>
  <si>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</si>
  <si>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</si>
  <si>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</si>
  <si>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</si>
  <si>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</si>
  <si>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</si>
  <si>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</si>
  <si>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</si>
  <si>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</si>
  <si>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</si>
  <si>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</si>
  <si>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</si>
  <si>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</si>
  <si>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</si>
  <si>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</si>
  <si>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</si>
  <si>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</si>
  <si>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</si>
  <si>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</si>
  <si>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</si>
  <si>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</si>
  <si>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</si>
  <si>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</si>
  <si>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</si>
  <si>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</si>
  <si>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</si>
  <si>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</si>
  <si>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</si>
  <si>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</si>
  <si>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</si>
  <si>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</si>
  <si>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</si>
  <si>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</si>
  <si>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</si>
  <si>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</si>
  <si>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</si>
  <si>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</si>
  <si>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</si>
  <si>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</si>
  <si>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</si>
  <si>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</si>
  <si>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</si>
  <si>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</si>
  <si>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</si>
  <si>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</si>
  <si>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</si>
  <si>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</si>
  <si>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</si>
  <si>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</si>
  <si>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</si>
  <si>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</si>
  <si>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</si>
  <si>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</si>
  <si>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</si>
  <si>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</si>
  <si>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</si>
  <si>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</si>
  <si>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</si>
  <si>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</si>
  <si>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</si>
  <si>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</si>
  <si>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</si>
  <si>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</si>
  <si>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</si>
  <si>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</si>
  <si>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</si>
  <si>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</si>
  <si>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</si>
  <si>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</si>
  <si>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</si>
  <si>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</si>
  <si>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</si>
  <si>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</si>
  <si>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</si>
  <si>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</si>
  <si>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</si>
  <si>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</si>
  <si>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</si>
  <si>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</si>
  <si>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</si>
  <si>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</si>
  <si>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</si>
  <si>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</si>
  <si>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</si>
  <si>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</si>
  <si>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</si>
  <si>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</si>
  <si>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</si>
  <si>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</si>
  <si>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</si>
  <si>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</si>
  <si>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</si>
  <si>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</si>
  <si>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</si>
  <si>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</si>
  <si>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</si>
  <si>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</si>
  <si>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</si>
  <si>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</si>
  <si>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</si>
  <si>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</si>
  <si>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</si>
  <si>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</si>
  <si>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</si>
  <si>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</si>
  <si>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</si>
  <si>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</si>
  <si>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</si>
  <si>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</si>
  <si>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</si>
  <si>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</si>
  <si>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</si>
  <si>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</si>
  <si>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</si>
  <si>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</si>
  <si>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</si>
  <si>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</si>
  <si>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</si>
  <si>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</si>
  <si>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</si>
  <si>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</si>
  <si>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</si>
  <si>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</si>
  <si>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</si>
  <si>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</si>
  <si>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</si>
  <si>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</si>
  <si>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</si>
  <si>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</si>
  <si>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</si>
  <si>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</si>
  <si>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</si>
  <si>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</si>
  <si>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</si>
  <si>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</si>
  <si>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</si>
  <si>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</si>
  <si>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</si>
  <si>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</si>
  <si>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</si>
  <si>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</si>
  <si>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</si>
  <si>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</si>
  <si>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</si>
  <si>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</si>
  <si>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</si>
  <si>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</si>
  <si>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</si>
  <si>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</si>
  <si>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</si>
  <si>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</si>
  <si>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</si>
  <si>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</si>
  <si>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</si>
  <si>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</si>
  <si>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</si>
  <si>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</si>
  <si>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</si>
  <si>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</si>
  <si>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</si>
  <si>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</si>
  <si>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</si>
  <si>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</si>
  <si>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</si>
  <si>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</si>
  <si>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</si>
  <si>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</si>
  <si>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</si>
  <si>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</si>
  <si>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</si>
  <si>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</si>
  <si>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</si>
  <si>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</si>
  <si>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</si>
  <si>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</si>
  <si>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</si>
  <si>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</si>
  <si>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</si>
  <si>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</si>
  <si>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</si>
  <si>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</si>
  <si>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</si>
  <si>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</si>
  <si>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</si>
  <si>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</si>
  <si>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</si>
  <si>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</si>
  <si>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</si>
  <si>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</si>
  <si>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</si>
  <si>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</si>
  <si>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</si>
  <si>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</si>
  <si>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</si>
  <si>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</si>
  <si>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</si>
  <si>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</si>
  <si>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</si>
  <si>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</si>
  <si>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</si>
  <si>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</si>
  <si>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</si>
  <si>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</si>
  <si>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</si>
  <si>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</si>
  <si>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</si>
  <si>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</si>
  <si>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</si>
  <si>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</si>
  <si>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</si>
  <si>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</si>
  <si>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</si>
  <si>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</si>
  <si>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</si>
  <si>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</si>
  <si>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</si>
  <si>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</si>
  <si>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</si>
  <si>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</si>
  <si>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</si>
  <si>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</si>
  <si>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</si>
  <si>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</si>
  <si>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</si>
  <si>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</si>
  <si>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</si>
  <si>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</si>
  <si>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</si>
  <si>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</si>
  <si>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</si>
  <si>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</si>
  <si>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</si>
  <si>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</si>
  <si>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</si>
  <si>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</si>
  <si>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</si>
  <si>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</si>
  <si>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</si>
  <si>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</si>
  <si>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</si>
  <si>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</si>
  <si>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</si>
  <si>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</si>
  <si>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</si>
  <si>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</si>
  <si>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</si>
  <si>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</si>
  <si>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</si>
  <si>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</si>
  <si>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</si>
  <si>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</si>
  <si>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</si>
  <si>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</si>
  <si>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</si>
  <si>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</si>
  <si>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</si>
  <si>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</si>
  <si>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</si>
  <si>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</si>
  <si>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</si>
  <si>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</si>
  <si>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</si>
  <si>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</si>
  <si>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</si>
  <si>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</si>
  <si>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</si>
  <si>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</si>
  <si>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</si>
  <si>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</si>
  <si>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</si>
  <si>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</si>
  <si>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</si>
  <si>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</si>
  <si>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</si>
  <si>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</si>
  <si>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</si>
  <si>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</si>
  <si>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</si>
  <si>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</si>
  <si>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</si>
  <si>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</si>
  <si>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</si>
  <si>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</si>
  <si>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</si>
  <si>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</si>
  <si>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</si>
  <si>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</si>
  <si>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</si>
  <si>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</si>
  <si>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</si>
  <si>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</si>
  <si>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</si>
  <si>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</si>
  <si>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</si>
  <si>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</si>
  <si>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</si>
  <si>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</si>
  <si>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</si>
  <si>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</si>
  <si>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</si>
  <si>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</si>
  <si>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</si>
  <si>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</si>
  <si>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</si>
  <si>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</si>
  <si>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</si>
  <si>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</si>
  <si>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</si>
  <si>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</si>
  <si>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</si>
  <si>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</si>
  <si>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</si>
  <si>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</si>
  <si>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</si>
  <si>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</si>
  <si>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</si>
  <si>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</si>
  <si>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</si>
  <si>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</si>
  <si>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</si>
  <si>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</si>
  <si>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</si>
  <si>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</si>
  <si>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</si>
  <si>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</si>
  <si>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</si>
  <si>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</si>
  <si>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</si>
  <si>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</si>
  <si>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</si>
  <si>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</si>
  <si>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</si>
  <si>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</si>
  <si>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</si>
  <si>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</si>
  <si>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</si>
  <si>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</si>
  <si>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</si>
  <si>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</si>
  <si>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</si>
  <si>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</si>
  <si>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</si>
  <si>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</si>
  <si>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</si>
  <si>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</si>
  <si>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</si>
  <si>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</si>
  <si>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</si>
  <si>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</si>
  <si>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</si>
  <si>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</si>
  <si>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</si>
  <si>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</si>
  <si>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</si>
  <si>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</si>
  <si>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</si>
  <si>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</si>
  <si>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</si>
  <si>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</si>
  <si>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</si>
  <si>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</si>
  <si>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</si>
  <si>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</si>
  <si>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</si>
  <si>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</si>
  <si>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</si>
  <si>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</si>
  <si>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</si>
  <si>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</si>
  <si>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</si>
  <si>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</si>
  <si>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</si>
  <si>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</si>
  <si>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</si>
  <si>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</si>
  <si>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</si>
  <si>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</si>
  <si>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</si>
  <si>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</si>
  <si>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</si>
  <si>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</si>
  <si>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</si>
  <si>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</si>
  <si>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</si>
  <si>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</si>
  <si>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</si>
  <si>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</si>
  <si>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</si>
  <si>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</si>
  <si>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</si>
  <si>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</si>
  <si>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</si>
  <si>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</si>
  <si>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</si>
  <si>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</si>
  <si>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</si>
  <si>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</si>
  <si>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</si>
  <si>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</si>
  <si>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</si>
  <si>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</si>
  <si>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</si>
  <si>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</si>
  <si>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</si>
  <si>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</si>
  <si>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</si>
  <si>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</si>
  <si>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</si>
  <si>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</si>
  <si>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</si>
  <si>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</si>
  <si>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</si>
  <si>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</si>
  <si>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</si>
  <si>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</si>
  <si>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</si>
  <si>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</si>
  <si>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</si>
  <si>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</si>
  <si>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</si>
  <si>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</si>
  <si>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</si>
  <si>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</si>
  <si>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</si>
  <si>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</si>
  <si>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</si>
  <si>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</si>
  <si>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</si>
  <si>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</si>
  <si>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</si>
  <si>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</si>
  <si>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</si>
  <si>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</si>
  <si>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</si>
  <si>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</si>
  <si>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</si>
  <si>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</si>
  <si>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</si>
  <si>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</si>
  <si>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</si>
  <si>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</si>
  <si>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</si>
  <si>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</si>
  <si>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</si>
  <si>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</si>
  <si>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</si>
  <si>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</si>
  <si>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</si>
  <si>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</si>
  <si>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</si>
  <si>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</si>
  <si>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</si>
  <si>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</si>
  <si>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</si>
  <si>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</si>
  <si>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</si>
  <si>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</si>
  <si>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</si>
  <si>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</si>
  <si>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</si>
  <si>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</si>
  <si>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</si>
  <si>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</si>
  <si>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</si>
  <si>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</si>
  <si>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</si>
  <si>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</si>
  <si>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</si>
  <si>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</si>
  <si>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</si>
  <si>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</si>
  <si>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</si>
  <si>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</si>
  <si>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</si>
  <si>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</si>
  <si>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</si>
  <si>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</si>
  <si>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</si>
  <si>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</si>
  <si>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</si>
  <si>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</si>
  <si>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</si>
  <si>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</si>
  <si>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</si>
  <si>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</si>
  <si>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</si>
  <si>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</si>
  <si>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</si>
  <si>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</si>
  <si>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</si>
  <si>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</si>
  <si>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</si>
  <si>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</si>
  <si>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</si>
  <si>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</si>
  <si>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</si>
  <si>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</si>
  <si>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</si>
  <si>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</si>
  <si>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</si>
  <si>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</si>
  <si>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</si>
  <si>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</si>
  <si>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</si>
  <si>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</si>
  <si>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</si>
  <si>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</si>
  <si>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</si>
  <si>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</si>
  <si>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</si>
  <si>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</si>
  <si>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</si>
  <si>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</si>
  <si>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</si>
  <si>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</si>
  <si>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</si>
  <si>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</si>
  <si>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</si>
  <si>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</si>
  <si>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</si>
  <si>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</si>
  <si>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</si>
  <si>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</si>
  <si>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</si>
  <si>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</si>
  <si>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</si>
  <si>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</si>
  <si>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</si>
  <si>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</si>
  <si>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</si>
  <si>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</si>
  <si>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</si>
  <si>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</si>
  <si>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</si>
  <si>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</si>
  <si>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</si>
  <si>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</si>
  <si>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</si>
  <si>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</si>
  <si>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</si>
  <si>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</si>
  <si>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</si>
  <si>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</si>
  <si>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</si>
  <si>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</si>
  <si>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</si>
  <si>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</si>
  <si>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</si>
  <si>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</si>
  <si>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</si>
  <si>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</si>
  <si>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</si>
  <si>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</si>
  <si>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</si>
  <si>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</si>
  <si>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</si>
  <si>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</si>
  <si>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</si>
  <si>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</si>
  <si>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</si>
  <si>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</si>
  <si>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</si>
  <si>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</si>
  <si>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</si>
  <si>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</si>
  <si>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</si>
  <si>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</si>
  <si>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</si>
  <si>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</si>
  <si>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</si>
  <si>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</si>
  <si>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</si>
  <si>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</si>
  <si>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</si>
  <si>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</si>
  <si>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</si>
  <si>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</si>
  <si>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</si>
  <si>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</si>
  <si>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</si>
  <si>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</si>
  <si>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</si>
  <si>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</si>
  <si>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</si>
  <si>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</si>
  <si>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</si>
  <si>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</si>
  <si>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</si>
  <si>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</si>
  <si>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</si>
  <si>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</si>
  <si>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</si>
  <si>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</si>
  <si>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</si>
  <si>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</si>
  <si>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</si>
  <si>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</si>
  <si>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</si>
  <si>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</si>
  <si>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</si>
  <si>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</si>
  <si>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</si>
  <si>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</si>
  <si>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</si>
  <si>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</si>
  <si>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</si>
  <si>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</si>
  <si>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</si>
  <si>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</si>
  <si>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</si>
  <si>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</si>
  <si>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</si>
  <si>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</si>
  <si>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</si>
  <si>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</si>
  <si>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</si>
  <si>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</si>
  <si>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</si>
  <si>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</si>
  <si>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</si>
  <si>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</si>
  <si>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</si>
  <si>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</si>
  <si>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</si>
  <si>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</si>
  <si>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</si>
  <si>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</si>
  <si>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</si>
  <si>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</si>
  <si>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</si>
  <si>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</si>
  <si>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</si>
  <si>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</si>
  <si>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</si>
  <si>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</si>
  <si>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</si>
  <si>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</si>
  <si>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</si>
  <si>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</si>
  <si>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</si>
  <si>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</si>
  <si>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</si>
  <si>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</si>
  <si>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</si>
  <si>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</si>
  <si>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</si>
  <si>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</si>
  <si>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</si>
  <si>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</si>
  <si>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</si>
  <si>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</si>
  <si>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</si>
  <si>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</si>
  <si>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</si>
  <si>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</si>
  <si>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</si>
  <si>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</si>
  <si>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</si>
  <si>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</si>
  <si>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</si>
  <si>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</si>
  <si>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</si>
  <si>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</si>
  <si>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</si>
  <si>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</si>
  <si>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</si>
  <si>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</si>
  <si>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</si>
  <si>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</si>
  <si>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</si>
  <si>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</si>
  <si>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</si>
  <si>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</si>
  <si>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</si>
  <si>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</si>
  <si>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</si>
  <si>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</si>
  <si>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</si>
  <si>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</si>
  <si>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</si>
  <si>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</si>
  <si>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</si>
  <si>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</si>
  <si>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</si>
  <si>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</si>
  <si>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</si>
  <si>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</si>
  <si>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</si>
  <si>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</si>
  <si>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</si>
  <si>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</si>
  <si>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</si>
  <si>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</si>
  <si>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</si>
  <si>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</si>
  <si>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</si>
  <si>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</si>
  <si>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</si>
  <si>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</si>
  <si>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</si>
  <si>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</si>
  <si>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</si>
  <si>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</si>
  <si>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</si>
  <si>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</si>
  <si>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</si>
  <si>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</si>
  <si>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</si>
  <si>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</si>
  <si>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</si>
  <si>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</si>
  <si>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</si>
  <si>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</si>
  <si>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</si>
  <si>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</si>
  <si>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</si>
  <si>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</si>
  <si>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</si>
  <si>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</si>
  <si>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</si>
  <si>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</si>
  <si>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</si>
  <si>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</si>
  <si>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</si>
  <si>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</si>
  <si>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</si>
  <si>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</si>
  <si>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</si>
  <si>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</si>
  <si>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</si>
  <si>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</si>
  <si>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</si>
  <si>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</si>
  <si>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</si>
  <si>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</si>
  <si>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</si>
  <si>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</si>
  <si>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</si>
  <si>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</si>
  <si>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</si>
  <si>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</si>
  <si>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</si>
  <si>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</si>
  <si>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</si>
  <si>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</si>
  <si>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</si>
  <si>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</si>
  <si>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</si>
  <si>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</si>
  <si>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</si>
  <si>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</si>
  <si>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</si>
  <si>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</si>
  <si>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</si>
  <si>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</si>
  <si>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</si>
  <si>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</si>
  <si>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</si>
  <si>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</si>
  <si>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</si>
  <si>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</si>
  <si>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</si>
  <si>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</si>
  <si>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</si>
  <si>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</si>
  <si>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</si>
  <si>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</si>
  <si>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</si>
  <si>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</si>
  <si>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</si>
  <si>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</si>
  <si>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</si>
  <si>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</si>
  <si>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</si>
  <si>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</si>
  <si>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</si>
  <si>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</si>
  <si>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</si>
  <si>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</si>
  <si>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</si>
  <si>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</si>
  <si>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</si>
  <si>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</si>
  <si>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</si>
  <si>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</si>
  <si>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</si>
  <si>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</si>
  <si>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</si>
  <si>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</si>
  <si>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</si>
  <si>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</si>
  <si>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</si>
  <si>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</si>
  <si>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</si>
  <si>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</si>
  <si>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</si>
  <si>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</si>
  <si>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</si>
  <si>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</si>
  <si>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</si>
  <si>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</si>
  <si>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</si>
  <si>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</si>
  <si>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</si>
  <si>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</si>
  <si>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</si>
  <si>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</si>
  <si>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</si>
  <si>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</si>
  <si>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</si>
  <si>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</si>
  <si>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</si>
  <si>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</si>
  <si>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</si>
  <si>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</si>
  <si>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</si>
  <si>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</si>
  <si>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</si>
  <si>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</si>
  <si>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</si>
  <si>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</si>
  <si>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</si>
  <si>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</si>
  <si>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</si>
  <si>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</si>
  <si>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</si>
  <si>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</si>
  <si>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</si>
  <si>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</si>
  <si>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</si>
  <si>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</si>
  <si>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</si>
  <si>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</si>
  <si>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</si>
  <si>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</si>
  <si>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</si>
  <si>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</si>
  <si>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</si>
  <si>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</si>
  <si>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</si>
  <si>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</si>
  <si>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</si>
  <si>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</si>
  <si>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</si>
  <si>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</si>
  <si>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</si>
  <si>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</si>
  <si>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</si>
  <si>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</si>
  <si>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</si>
  <si>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</si>
  <si>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</si>
  <si>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</si>
  <si>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</si>
  <si>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</si>
  <si>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</si>
  <si>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</si>
  <si>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</si>
  <si>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</si>
  <si>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</si>
  <si>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</si>
  <si>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</si>
  <si>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</si>
  <si>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</si>
  <si>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</si>
  <si>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</si>
  <si>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</si>
  <si>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</si>
  <si>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</si>
  <si>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</si>
  <si>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</si>
  <si>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</si>
  <si>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</si>
  <si>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</si>
  <si>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</si>
  <si>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</si>
  <si>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</si>
  <si>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</si>
  <si>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</si>
  <si>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</si>
  <si>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</si>
  <si>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</si>
  <si>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</si>
  <si>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</si>
  <si>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</si>
  <si>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</si>
  <si>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</si>
  <si>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</si>
  <si>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</si>
  <si>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</si>
  <si>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</si>
  <si>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</si>
  <si>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</si>
  <si>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</si>
  <si>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</si>
  <si>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</si>
  <si>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</si>
  <si>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</si>
  <si>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</si>
  <si>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</si>
  <si>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</si>
  <si>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</si>
  <si>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</si>
  <si>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</si>
  <si>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</si>
  <si>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</si>
  <si>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</si>
  <si>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</si>
  <si>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</si>
  <si>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</si>
  <si>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</si>
  <si>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</si>
  <si>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</si>
  <si>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</si>
  <si>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</si>
  <si>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</si>
  <si>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</si>
  <si>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</si>
  <si>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</si>
  <si>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</si>
  <si>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</si>
  <si>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</si>
  <si>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</si>
  <si>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</si>
  <si>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</si>
  <si>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</si>
  <si>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</si>
  <si>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</si>
  <si>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</si>
  <si>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</si>
  <si>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</si>
  <si>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</si>
  <si>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</si>
  <si>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</si>
  <si>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</si>
  <si>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</si>
  <si>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</si>
  <si>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</si>
  <si>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</si>
  <si>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</si>
  <si>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</si>
  <si>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</si>
  <si>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</si>
  <si>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</si>
  <si>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</si>
  <si>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</si>
  <si>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</si>
  <si>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</si>
  <si>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</si>
  <si>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</si>
  <si>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</si>
  <si>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</si>
  <si>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</si>
  <si>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</si>
  <si>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</si>
  <si>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</si>
  <si>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</si>
  <si>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</si>
  <si>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</si>
  <si>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</si>
  <si>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</si>
  <si>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</si>
  <si>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</si>
  <si>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</si>
  <si>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</si>
  <si>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</si>
  <si>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</si>
  <si>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</si>
  <si>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</si>
  <si>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</si>
  <si>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</si>
  <si>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</si>
  <si>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</si>
  <si>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</si>
  <si>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</si>
  <si>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</si>
  <si>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</si>
  <si>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</si>
  <si>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</si>
  <si>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</si>
  <si>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</si>
  <si>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</si>
  <si>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</si>
  <si>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</si>
  <si>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</si>
  <si>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</si>
  <si>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</si>
  <si>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</si>
  <si>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</si>
  <si>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</si>
  <si>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</si>
  <si>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</si>
  <si>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</si>
  <si>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</si>
  <si>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</si>
  <si>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</si>
  <si>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</si>
  <si>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</si>
  <si>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</si>
  <si>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</si>
  <si>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</si>
  <si>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</si>
  <si>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</si>
  <si>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</si>
  <si>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</si>
  <si>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</si>
  <si>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</si>
  <si>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</si>
  <si>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</si>
  <si>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</si>
  <si>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</si>
  <si>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</si>
  <si>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</si>
  <si>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</si>
  <si>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</si>
  <si>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</si>
  <si>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</si>
  <si>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</si>
  <si>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</si>
  <si>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</si>
  <si>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</si>
  <si>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</si>
  <si>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</si>
  <si>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</si>
  <si>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</si>
  <si>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</si>
  <si>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</si>
  <si>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</si>
  <si>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</si>
  <si>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</si>
  <si>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</si>
  <si>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</si>
  <si>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</si>
  <si>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</si>
  <si>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</si>
  <si>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</si>
  <si>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</si>
  <si>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</si>
  <si>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</si>
  <si>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</si>
  <si>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</si>
  <si>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</si>
  <si>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</si>
  <si>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</si>
  <si>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</si>
  <si>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</si>
  <si>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</si>
  <si>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</si>
  <si>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</si>
  <si>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</si>
  <si>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</si>
  <si>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</si>
  <si>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</si>
  <si>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</si>
  <si>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</si>
  <si>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</si>
  <si>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</si>
  <si>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</si>
  <si>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</si>
  <si>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</si>
  <si>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</si>
  <si>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</si>
  <si>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</si>
  <si>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</si>
  <si>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</si>
  <si>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</si>
  <si>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</si>
  <si>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</si>
  <si>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</si>
  <si>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</si>
  <si>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</si>
  <si>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</si>
  <si>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</si>
  <si>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</si>
  <si>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</si>
  <si>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</si>
  <si>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</si>
  <si>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</si>
  <si>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</si>
  <si>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</si>
  <si>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</si>
  <si>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</si>
  <si>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</si>
  <si>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</si>
  <si>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</si>
  <si>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</si>
  <si>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</si>
  <si>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</si>
  <si>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</si>
  <si>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</si>
  <si>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</si>
  <si>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</si>
  <si>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</si>
  <si>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</si>
  <si>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</si>
  <si>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</si>
  <si>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</si>
  <si>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</si>
  <si>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</si>
  <si>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</si>
  <si>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</si>
  <si>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</si>
  <si>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</si>
  <si>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</si>
  <si>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</si>
  <si>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</si>
  <si>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</si>
  <si>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</si>
  <si>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</si>
  <si>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</si>
  <si>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</si>
  <si>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</si>
  <si>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</si>
  <si>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</si>
  <si>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</si>
  <si>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</si>
  <si>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</si>
  <si>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</si>
  <si>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</si>
  <si>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</si>
  <si>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</si>
  <si>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</si>
  <si>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</si>
  <si>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</si>
  <si>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</si>
  <si>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</si>
  <si>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</si>
  <si>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</si>
  <si>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</si>
  <si>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</si>
  <si>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</si>
  <si>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</si>
  <si>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</si>
  <si>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</si>
  <si>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</si>
  <si>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</si>
  <si>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</si>
  <si>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</si>
  <si>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</si>
  <si>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</si>
  <si>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</si>
  <si>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</si>
  <si>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</si>
  <si>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</si>
  <si>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</si>
  <si>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</si>
  <si>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</si>
  <si>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</si>
  <si>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</si>
  <si>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</si>
  <si>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</si>
  <si>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</si>
  <si>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</si>
  <si>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</si>
  <si>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</si>
  <si>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</si>
  <si>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</si>
  <si>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</si>
  <si>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</si>
  <si>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</si>
  <si>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</si>
  <si>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</si>
  <si>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</si>
  <si>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</si>
  <si>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</si>
  <si>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</si>
  <si>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</si>
  <si>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</si>
  <si>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</si>
  <si>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</si>
  <si>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</si>
  <si>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</si>
  <si>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</si>
  <si>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</si>
  <si>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</si>
  <si>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</si>
  <si>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</si>
  <si>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</si>
  <si>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</si>
  <si>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</si>
  <si>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</si>
  <si>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</si>
  <si>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</si>
  <si>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</si>
  <si>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</si>
  <si>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</si>
  <si>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</si>
  <si>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</si>
  <si>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</si>
  <si>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</si>
  <si>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</si>
  <si>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</si>
  <si>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</si>
  <si>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</si>
  <si>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</si>
  <si>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</si>
  <si>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</si>
  <si>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</si>
  <si>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</si>
  <si>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</si>
  <si>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</si>
  <si>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</si>
  <si>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</si>
  <si>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</si>
  <si>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</si>
  <si>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</si>
  <si>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</si>
  <si>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</si>
  <si>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</si>
  <si>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</si>
  <si>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</si>
  <si>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</si>
  <si>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</si>
  <si>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</si>
  <si>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</si>
  <si>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</si>
  <si>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</si>
  <si>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</si>
  <si>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</si>
  <si>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</si>
  <si>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</si>
  <si>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</si>
  <si>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</si>
  <si>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</si>
  <si>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</si>
  <si>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</si>
  <si>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</si>
  <si>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</si>
  <si>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</si>
  <si>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</si>
  <si>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</si>
  <si>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</si>
  <si>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</si>
  <si>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</si>
  <si>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</si>
  <si>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</si>
  <si>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</si>
  <si>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</si>
  <si>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</si>
  <si>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</si>
  <si>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</si>
  <si>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</si>
  <si>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</si>
  <si>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</si>
  <si>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</si>
  <si>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</si>
  <si>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</si>
  <si>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</si>
  <si>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</si>
  <si>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</si>
  <si>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</si>
  <si>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</si>
  <si>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</si>
  <si>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</si>
  <si>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</si>
  <si>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</si>
  <si>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</si>
  <si>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</si>
  <si>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</si>
  <si>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</si>
  <si>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</si>
  <si>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</si>
  <si>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</si>
  <si>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</si>
  <si>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</si>
  <si>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</si>
  <si>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</si>
  <si>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</si>
  <si>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</si>
  <si>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</si>
  <si>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</si>
  <si>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</si>
  <si>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</si>
  <si>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</si>
  <si>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</si>
  <si>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</si>
  <si>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</si>
  <si>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</si>
  <si>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</si>
  <si>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</si>
  <si>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</si>
  <si>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</si>
  <si>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</si>
  <si>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</si>
  <si>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</si>
  <si>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</si>
  <si>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</si>
  <si>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</si>
  <si>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</si>
  <si>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</si>
  <si>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</si>
  <si>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</si>
  <si>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</si>
  <si>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</si>
  <si>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</si>
  <si>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</si>
  <si>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</si>
  <si>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</si>
  <si>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</si>
  <si>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</si>
  <si>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</si>
  <si>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</si>
  <si>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</si>
  <si>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</si>
  <si>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</si>
  <si>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</si>
  <si>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</si>
  <si>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</si>
  <si>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</si>
  <si>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</si>
  <si>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</si>
  <si>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</si>
  <si>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</si>
  <si>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</si>
  <si>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</si>
  <si>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</si>
  <si>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</si>
  <si>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</si>
  <si>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</si>
  <si>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</si>
  <si>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</si>
  <si>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</si>
  <si>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</si>
  <si>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</si>
  <si>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</si>
  <si>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</si>
  <si>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</si>
  <si>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</si>
  <si>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</si>
  <si>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</si>
  <si>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</si>
  <si>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</si>
  <si>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</si>
  <si>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</si>
  <si>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</si>
  <si>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</si>
  <si>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</si>
  <si>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</si>
  <si>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</si>
  <si>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</si>
  <si>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</si>
  <si>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</si>
  <si>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</si>
  <si>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</si>
  <si>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</si>
  <si>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</si>
  <si>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</si>
  <si>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</si>
  <si>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</si>
  <si>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</si>
  <si>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</si>
  <si>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</si>
  <si>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</si>
  <si>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</si>
  <si>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</si>
  <si>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</si>
  <si>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</si>
  <si>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</si>
  <si>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</si>
  <si>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</si>
  <si>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</si>
  <si>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</si>
  <si>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</si>
  <si>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</si>
  <si>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</si>
  <si>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</si>
  <si>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</si>
  <si>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</si>
  <si>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</si>
  <si>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</si>
  <si>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</si>
  <si>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</si>
  <si>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</si>
  <si>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</si>
  <si>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</si>
  <si>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</si>
  <si>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</si>
  <si>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</si>
  <si>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</si>
  <si>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</si>
  <si>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</si>
  <si>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</si>
  <si>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</si>
  <si>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</si>
  <si>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</si>
  <si>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</si>
  <si>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</si>
  <si>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</si>
  <si>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</si>
  <si>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</si>
  <si>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</si>
  <si>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</si>
  <si>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</si>
  <si>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</si>
  <si>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</si>
  <si>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</si>
  <si>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</si>
  <si>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</si>
  <si>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</si>
  <si>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</si>
  <si>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</si>
  <si>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</si>
  <si>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</si>
  <si>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</si>
  <si>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</si>
  <si>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</si>
  <si>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</si>
  <si>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</si>
  <si>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</si>
  <si>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</si>
  <si>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</si>
  <si>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</si>
  <si>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</si>
  <si>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</si>
  <si>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</si>
  <si>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</si>
  <si>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</si>
  <si>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</si>
  <si>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</si>
  <si>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</si>
  <si>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</si>
  <si>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</si>
  <si>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</si>
  <si>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</si>
  <si>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</si>
  <si>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</si>
  <si>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</si>
  <si>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</si>
  <si>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</si>
  <si>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</si>
  <si>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</si>
  <si>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</si>
  <si>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</si>
  <si>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</si>
  <si>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</si>
  <si>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</si>
  <si>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</si>
  <si>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</si>
  <si>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</si>
  <si>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</si>
  <si>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</si>
  <si>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</si>
  <si>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</si>
  <si>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</si>
  <si>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</si>
  <si>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</si>
  <si>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</si>
  <si>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</si>
  <si>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</si>
  <si>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</si>
  <si>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</si>
  <si>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</si>
  <si>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</si>
  <si>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</si>
  <si>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</si>
  <si>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</si>
  <si>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</si>
  <si>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</si>
  <si>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</si>
  <si>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</si>
  <si>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</si>
  <si>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</si>
  <si>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</si>
  <si>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</si>
  <si>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</si>
  <si>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</si>
  <si>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</si>
  <si>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</si>
  <si>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</si>
  <si>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</si>
  <si>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</si>
  <si>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</si>
  <si>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</si>
  <si>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</si>
  <si>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</si>
  <si>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</si>
  <si>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</si>
  <si>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</si>
  <si>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</si>
  <si>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</si>
  <si>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</si>
  <si>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</si>
  <si>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</si>
  <si>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</si>
  <si>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</si>
  <si>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</si>
  <si>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</si>
  <si>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</si>
  <si>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</si>
  <si>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</si>
  <si>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</si>
  <si>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</si>
  <si>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</si>
  <si>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</si>
  <si>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</si>
  <si>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</si>
  <si>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</si>
  <si>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</si>
  <si>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</si>
  <si>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</si>
  <si>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</si>
  <si>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</si>
  <si>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</si>
  <si>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</si>
  <si>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</si>
  <si>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</si>
  <si>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</si>
  <si>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</si>
  <si>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</si>
  <si>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</si>
  <si>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</si>
  <si>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</si>
  <si>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</si>
  <si>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</si>
  <si>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</si>
  <si>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</si>
  <si>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</si>
  <si>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</si>
  <si>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</si>
  <si>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</si>
  <si>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</si>
  <si>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</si>
  <si>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</si>
  <si>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</si>
  <si>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</si>
  <si>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</si>
  <si>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</si>
  <si>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</si>
  <si>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</si>
  <si>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</si>
  <si>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</si>
  <si>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</si>
  <si>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</si>
  <si>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</si>
  <si>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</si>
  <si>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</si>
  <si>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</si>
  <si>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</si>
  <si>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</si>
  <si>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</si>
  <si>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</si>
  <si>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</si>
  <si>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</si>
  <si>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</si>
  <si>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</si>
  <si>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</si>
  <si>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</si>
  <si>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</si>
  <si>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</si>
  <si>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</si>
  <si>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</si>
  <si>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</si>
  <si>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</si>
  <si>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</si>
  <si>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</si>
  <si>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</si>
  <si>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</si>
  <si>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</si>
  <si>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</si>
  <si>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</si>
  <si>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</si>
  <si>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</si>
  <si>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</si>
  <si>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</si>
  <si>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</si>
  <si>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</si>
  <si>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</si>
  <si>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</si>
  <si>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</si>
  <si>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</si>
  <si>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</si>
  <si>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</si>
  <si>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</si>
  <si>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</si>
  <si>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</si>
  <si>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</si>
  <si>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</si>
  <si>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</si>
  <si>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</si>
  <si>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</si>
  <si>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</si>
  <si>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</si>
  <si>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</si>
  <si>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</si>
  <si>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</si>
  <si>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</si>
  <si>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</si>
  <si>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</si>
  <si>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</si>
  <si>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</si>
  <si>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</si>
  <si>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</si>
  <si>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</si>
  <si>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</si>
  <si>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</si>
  <si>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</si>
  <si>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</si>
  <si>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</si>
  <si>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</si>
  <si>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</si>
  <si>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</si>
  <si>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</si>
  <si>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</si>
  <si>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</si>
  <si>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</si>
  <si>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</si>
  <si>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</si>
  <si>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</si>
  <si>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</si>
  <si>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</si>
  <si>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</si>
  <si>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</si>
  <si>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</si>
  <si>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</si>
  <si>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</si>
  <si>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</si>
  <si>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</si>
  <si>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</si>
  <si>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</si>
  <si>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</si>
  <si>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</si>
  <si>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</si>
  <si>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</si>
  <si>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</si>
  <si>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</si>
  <si>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</si>
  <si>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</si>
  <si>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</si>
  <si>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</si>
  <si>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</si>
  <si>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</si>
  <si>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</si>
  <si>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</si>
  <si>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</si>
  <si>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</si>
  <si>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</si>
  <si>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</si>
  <si>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</si>
  <si>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</si>
  <si>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</si>
  <si>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</si>
  <si>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</si>
  <si>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</si>
  <si>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</si>
  <si>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</si>
  <si>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</si>
  <si>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</si>
  <si>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</si>
  <si>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</si>
  <si>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</si>
  <si>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</si>
  <si>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</si>
  <si>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</si>
  <si>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</si>
  <si>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</si>
  <si>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</si>
  <si>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</si>
  <si>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</si>
  <si>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</si>
  <si>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</si>
  <si>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</si>
  <si>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</si>
  <si>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</si>
  <si>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</si>
  <si>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</si>
  <si>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</si>
  <si>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</si>
  <si>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</si>
  <si>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</si>
  <si>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</si>
  <si>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</si>
  <si>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</si>
  <si>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</si>
  <si>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</si>
  <si>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</si>
  <si>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</si>
  <si>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</si>
  <si>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</si>
  <si>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</si>
  <si>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</si>
  <si>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</si>
  <si>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</si>
  <si>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</si>
  <si>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</si>
  <si>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</si>
  <si>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</si>
  <si>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</si>
  <si>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</si>
  <si>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</si>
  <si>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</si>
  <si>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</si>
  <si>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</si>
  <si>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</si>
  <si>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</si>
  <si>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</si>
  <si>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</si>
  <si>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</si>
  <si>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</si>
  <si>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</si>
  <si>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</si>
  <si>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</si>
  <si>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</si>
  <si>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</si>
  <si>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</si>
  <si>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</si>
  <si>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</si>
  <si>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</si>
  <si>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</si>
  <si>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</si>
  <si>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</si>
  <si>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</si>
  <si>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</si>
  <si>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</si>
  <si>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</si>
  <si>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</si>
  <si>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</si>
  <si>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</si>
  <si>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</si>
  <si>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</si>
  <si>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</si>
  <si>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</si>
  <si>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</si>
  <si>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</si>
  <si>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</si>
  <si>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</si>
  <si>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</si>
  <si>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</si>
  <si>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</si>
  <si>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</si>
  <si>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</si>
  <si>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</si>
  <si>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</si>
  <si>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</si>
  <si>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</si>
  <si>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</si>
  <si>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</si>
  <si>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</si>
  <si>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</si>
  <si>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</si>
  <si>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</si>
  <si>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</si>
  <si>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</si>
  <si>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</si>
  <si>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</si>
  <si>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</si>
  <si>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</si>
  <si>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</si>
  <si>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</si>
  <si>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</si>
  <si>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</si>
  <si>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</si>
  <si>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</si>
  <si>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</si>
  <si>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</si>
  <si>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</si>
  <si>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</si>
  <si>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</si>
  <si>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</si>
  <si>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</si>
  <si>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</si>
  <si>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</si>
  <si>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</si>
  <si>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</si>
  <si>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</si>
  <si>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</si>
  <si>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</si>
  <si>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</si>
  <si>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</si>
  <si>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</si>
  <si>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</si>
  <si>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</si>
  <si>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</si>
  <si>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</si>
  <si>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</si>
  <si>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</si>
  <si>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</si>
  <si>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</si>
  <si>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</si>
  <si>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</si>
  <si>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</si>
  <si>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</si>
  <si>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</si>
  <si>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</si>
  <si>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</si>
  <si>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</si>
  <si>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</si>
  <si>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</si>
  <si>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</si>
  <si>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</si>
  <si>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</si>
  <si>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</si>
  <si>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</si>
  <si>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</si>
  <si>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</si>
  <si>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</si>
  <si>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</si>
  <si>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</si>
  <si>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</si>
  <si>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</si>
  <si>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</si>
  <si>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</si>
  <si>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</si>
  <si>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</si>
  <si>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</si>
  <si>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</si>
  <si>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</si>
  <si>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</si>
  <si>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</si>
  <si>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</si>
  <si>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</si>
  <si>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</si>
  <si>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</si>
  <si>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</si>
  <si>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</si>
  <si>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</si>
  <si>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</si>
  <si>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</si>
  <si>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</si>
  <si>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</si>
  <si>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</si>
  <si>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</si>
  <si>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</si>
  <si>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</si>
  <si>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</si>
  <si>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</si>
  <si>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</si>
  <si>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</si>
  <si>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</si>
  <si>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</si>
  <si>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</si>
  <si>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</si>
  <si>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</si>
  <si>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</si>
  <si>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</si>
  <si>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</si>
  <si>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</si>
  <si>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</si>
  <si>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</si>
  <si>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</si>
  <si>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</si>
  <si>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</si>
  <si>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</si>
  <si>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</si>
  <si>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</si>
  <si>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</si>
  <si>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</si>
  <si>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</si>
  <si>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</si>
  <si>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</si>
  <si>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</si>
  <si>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</si>
  <si>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</si>
  <si>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</si>
  <si>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</si>
  <si>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</si>
  <si>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</si>
  <si>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</si>
  <si>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</si>
  <si>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</si>
  <si>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</si>
  <si>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</si>
  <si>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</si>
  <si>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</si>
  <si>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</si>
  <si>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</si>
  <si>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</si>
  <si>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</si>
  <si>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</si>
  <si>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</si>
  <si>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</si>
  <si>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</si>
  <si>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</si>
  <si>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</si>
  <si>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</si>
  <si>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</si>
  <si>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</si>
  <si>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</si>
  <si>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</si>
  <si>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</si>
  <si>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</si>
  <si>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</si>
  <si>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</si>
  <si>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</si>
  <si>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</si>
  <si>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</si>
  <si>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</si>
  <si>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</si>
  <si>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</si>
  <si>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</si>
  <si>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</si>
  <si>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</si>
  <si>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</si>
  <si>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</si>
  <si>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</si>
  <si>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</si>
  <si>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</si>
  <si>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</si>
  <si>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</si>
  <si>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</si>
  <si>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</si>
  <si>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</si>
  <si>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</si>
  <si>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</si>
  <si>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</si>
  <si>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</si>
  <si>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</si>
  <si>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</si>
  <si>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</si>
  <si>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</si>
  <si>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</si>
  <si>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</si>
  <si>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</si>
  <si>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</si>
  <si>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</si>
  <si>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</si>
  <si>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</si>
  <si>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</si>
  <si>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</si>
  <si>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</si>
  <si>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</si>
  <si>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</si>
  <si>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</si>
  <si>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</si>
  <si>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</si>
  <si>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</si>
  <si>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</si>
  <si>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</si>
  <si>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</si>
  <si>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</si>
  <si>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</si>
  <si>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</si>
  <si>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</si>
  <si>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</si>
  <si>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</si>
  <si>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</si>
  <si>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</si>
  <si>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</si>
  <si>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</si>
  <si>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</si>
  <si>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</si>
  <si>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</si>
  <si>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</si>
  <si>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</si>
  <si>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</si>
  <si>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</si>
  <si>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</si>
  <si>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</si>
  <si>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</si>
  <si>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</si>
  <si>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</si>
  <si>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</si>
  <si>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</si>
  <si>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</si>
  <si>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</si>
  <si>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</si>
  <si>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</si>
  <si>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</si>
  <si>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</si>
  <si>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</si>
  <si>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</si>
  <si>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</si>
  <si>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</si>
  <si>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</si>
  <si>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</si>
  <si>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</si>
  <si>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</si>
  <si>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</si>
  <si>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</si>
  <si>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</si>
  <si>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</si>
  <si>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</si>
  <si>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</si>
  <si>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</si>
  <si>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</si>
  <si>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</si>
  <si>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</si>
  <si>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</si>
  <si>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</si>
  <si>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</si>
  <si>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</si>
  <si>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</si>
  <si>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</si>
  <si>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</si>
  <si>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</si>
  <si>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</si>
  <si>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</si>
  <si>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</si>
  <si>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</si>
  <si>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</si>
  <si>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</si>
  <si>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</si>
  <si>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</si>
  <si>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</si>
  <si>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</si>
  <si>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</si>
  <si>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</si>
  <si>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</si>
  <si>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</si>
  <si>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</si>
  <si>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</si>
  <si>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</si>
  <si>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</si>
  <si>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</si>
  <si>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</si>
  <si>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</si>
  <si>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</si>
  <si>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</si>
  <si>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</si>
  <si>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</si>
  <si>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</si>
  <si>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</si>
  <si>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</si>
  <si>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</si>
  <si>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</si>
  <si>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</si>
  <si>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</si>
  <si>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</si>
  <si>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</si>
  <si>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</si>
  <si>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</si>
  <si>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</si>
  <si>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</si>
  <si>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</si>
  <si>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</si>
  <si>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</si>
  <si>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</si>
  <si>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</si>
  <si>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</si>
  <si>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</si>
  <si>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</si>
  <si>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</si>
  <si>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</si>
  <si>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</si>
  <si>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</si>
  <si>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</si>
  <si>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</si>
  <si>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</si>
  <si>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</si>
  <si>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</si>
  <si>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</si>
  <si>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</si>
  <si>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</si>
  <si>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</si>
  <si>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</si>
  <si>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</si>
  <si>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</si>
  <si>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</si>
  <si>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</si>
  <si>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</si>
  <si>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</si>
  <si>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</si>
  <si>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</si>
  <si>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</si>
  <si>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</si>
  <si>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</si>
  <si>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</si>
  <si>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</si>
  <si>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</si>
  <si>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</si>
  <si>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</si>
  <si>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</si>
  <si>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</si>
  <si>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</si>
  <si>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</si>
  <si>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</si>
  <si>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</si>
  <si>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</si>
  <si>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</si>
  <si>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</si>
  <si>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</si>
  <si>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</si>
  <si>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</si>
  <si>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</si>
  <si>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</si>
  <si>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</si>
  <si>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</si>
  <si>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</si>
  <si>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</si>
  <si>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</si>
  <si>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</si>
  <si>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</si>
  <si>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</si>
  <si>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</si>
  <si>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</si>
  <si>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</si>
  <si>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</si>
  <si>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</si>
  <si>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</si>
  <si>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</si>
  <si>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</si>
  <si>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</si>
  <si>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</si>
  <si>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</si>
  <si>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</si>
  <si>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</si>
  <si>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</si>
  <si>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</si>
  <si>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</si>
  <si>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</si>
  <si>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</si>
  <si>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</si>
  <si>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</si>
  <si>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</si>
  <si>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</si>
  <si>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</si>
  <si>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</si>
  <si>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</si>
  <si>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</si>
  <si>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</si>
  <si>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</si>
  <si>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</si>
  <si>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</si>
  <si>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</si>
  <si>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</si>
  <si>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</si>
  <si>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</si>
  <si>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</si>
  <si>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</si>
  <si>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</si>
  <si>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</si>
  <si>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</si>
  <si>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</si>
  <si>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</si>
  <si>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</si>
  <si>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</si>
  <si>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</si>
  <si>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</si>
  <si>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</si>
  <si>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</si>
  <si>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</si>
  <si>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</si>
  <si>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</si>
  <si>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</si>
  <si>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</si>
  <si>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</si>
  <si>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</si>
  <si>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</si>
  <si>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</si>
  <si>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</si>
  <si>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</si>
  <si>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</si>
  <si>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</si>
  <si>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</si>
  <si>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</si>
  <si>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</si>
  <si>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</si>
  <si>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</si>
  <si>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</si>
  <si>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</si>
  <si>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</si>
  <si>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</si>
  <si>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</si>
  <si>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</si>
  <si>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</si>
  <si>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</si>
  <si>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</si>
  <si>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</si>
  <si>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</si>
  <si>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</si>
  <si>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</si>
  <si>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</si>
  <si>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</si>
  <si>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</si>
  <si>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</si>
  <si>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</si>
  <si>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</si>
  <si>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</si>
  <si>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</si>
  <si>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</si>
  <si>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</si>
  <si>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</si>
  <si>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</si>
  <si>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</si>
  <si>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</si>
  <si>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</si>
  <si>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</si>
  <si>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</si>
  <si>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</si>
  <si>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</si>
  <si>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</si>
  <si>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</si>
  <si>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</si>
  <si>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</si>
  <si>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</si>
  <si>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</si>
  <si>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</si>
  <si>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</si>
  <si>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</si>
  <si>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</si>
  <si>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</si>
  <si>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</si>
  <si>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</si>
  <si>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</si>
  <si>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</si>
  <si>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</si>
  <si>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</si>
  <si>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</si>
  <si>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</si>
  <si>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</si>
  <si>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</si>
  <si>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</si>
  <si>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</si>
  <si>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</si>
  <si>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</si>
  <si>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</si>
  <si>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</si>
  <si>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</si>
  <si>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</si>
  <si>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</si>
  <si>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</si>
  <si>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</si>
  <si>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</si>
  <si>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</si>
  <si>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</si>
  <si>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</si>
  <si>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</si>
  <si>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</si>
  <si>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</si>
  <si>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</si>
  <si>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</si>
  <si>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</si>
  <si>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</si>
  <si>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</si>
  <si>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</si>
  <si>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</si>
  <si>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</si>
  <si>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</si>
  <si>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</si>
  <si>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</si>
  <si>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</si>
  <si>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</si>
  <si>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</si>
  <si>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</si>
  <si>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</si>
  <si>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</si>
  <si>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</si>
  <si>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</si>
  <si>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</si>
  <si>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</si>
  <si>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</si>
  <si>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</si>
  <si>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</si>
  <si>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</si>
  <si>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</si>
  <si>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</si>
  <si>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</si>
  <si>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</si>
  <si>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</si>
  <si>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</si>
  <si>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</si>
  <si>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</si>
  <si>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</si>
  <si>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</si>
  <si>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</si>
  <si>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</si>
  <si>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</si>
  <si>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</si>
  <si>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</si>
  <si>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</si>
  <si>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</si>
  <si>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</si>
  <si>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</si>
  <si>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</si>
  <si>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</si>
  <si>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</si>
  <si>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</si>
  <si>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</si>
  <si>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</si>
  <si>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</si>
  <si>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</si>
  <si>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</si>
  <si>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</si>
  <si>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</si>
  <si>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</si>
  <si>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</si>
  <si>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</si>
  <si>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</si>
  <si>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</si>
  <si>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</si>
  <si>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</si>
  <si>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</si>
  <si>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</si>
  <si>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</si>
  <si>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</si>
  <si>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</si>
  <si>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</si>
  <si>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</si>
  <si>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</si>
  <si>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</si>
  <si>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</si>
  <si>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</si>
  <si>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</si>
  <si>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</si>
  <si>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</si>
  <si>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</si>
  <si>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</si>
  <si>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</si>
  <si>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</si>
  <si>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</si>
  <si>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</si>
  <si>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</si>
  <si>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</si>
  <si>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</si>
  <si>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</si>
  <si>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</si>
  <si>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</si>
  <si>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</si>
  <si>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</si>
  <si>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</si>
  <si>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</si>
  <si>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</si>
  <si>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</si>
  <si>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</si>
  <si>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</si>
  <si>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</si>
  <si>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</si>
  <si>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</si>
  <si>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</si>
  <si>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</si>
  <si>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</si>
  <si>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</si>
  <si>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</si>
  <si>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</si>
  <si>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</si>
  <si>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</si>
  <si>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</si>
  <si>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</si>
  <si>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</si>
  <si>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</si>
  <si>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</si>
  <si>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</si>
  <si>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</si>
  <si>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</si>
  <si>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</si>
  <si>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</si>
  <si>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</si>
  <si>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</si>
  <si>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</si>
  <si>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</si>
  <si>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</si>
  <si>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</si>
  <si>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</si>
  <si>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</si>
  <si>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</si>
  <si>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</si>
  <si>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</si>
  <si>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</si>
  <si>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</si>
  <si>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</si>
  <si>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</si>
  <si>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</si>
  <si>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</si>
  <si>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</si>
  <si>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</si>
  <si>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</si>
  <si>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</si>
  <si>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</si>
  <si>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</si>
  <si>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</si>
  <si>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</si>
  <si>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</si>
  <si>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</si>
  <si>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</si>
  <si>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</si>
  <si>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</si>
  <si>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</si>
  <si>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</si>
  <si>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</si>
  <si>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</si>
  <si>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</si>
  <si>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</si>
  <si>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</si>
  <si>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</si>
  <si>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</si>
  <si>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</si>
  <si>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</si>
  <si>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</si>
  <si>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</si>
  <si>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</si>
  <si>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</si>
  <si>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</si>
  <si>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</si>
  <si>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</si>
  <si>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</si>
  <si>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</si>
  <si>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</si>
  <si>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</si>
  <si>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</si>
  <si>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</si>
  <si>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</si>
  <si>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</si>
  <si>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</si>
  <si>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</si>
  <si>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</si>
  <si>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</si>
  <si>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</si>
  <si>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</si>
  <si>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</si>
  <si>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</si>
  <si>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</si>
  <si>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</si>
  <si>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</si>
  <si>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</si>
  <si>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</si>
  <si>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</si>
  <si>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</si>
  <si>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</si>
  <si>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</si>
  <si>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</si>
  <si>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</si>
  <si>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</si>
  <si>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</si>
  <si>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</si>
  <si>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</si>
  <si>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</si>
  <si>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</si>
  <si>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</si>
  <si>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</si>
  <si>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</si>
  <si>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</si>
  <si>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</si>
  <si>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</si>
  <si>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</si>
  <si>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</si>
  <si>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</si>
  <si>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</si>
  <si>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</si>
  <si>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</si>
  <si>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</si>
  <si>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</si>
  <si>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</si>
  <si>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</si>
  <si>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</si>
  <si>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</si>
  <si>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</si>
  <si>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</si>
  <si>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</si>
  <si>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</si>
  <si>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</si>
  <si>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</si>
  <si>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</si>
  <si>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</si>
  <si>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</si>
  <si>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</si>
  <si>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</si>
  <si>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</si>
  <si>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</si>
  <si>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</si>
  <si>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</si>
  <si>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</si>
  <si>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</si>
  <si>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</si>
  <si>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</si>
  <si>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</si>
  <si>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</si>
  <si>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</si>
  <si>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</si>
  <si>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</si>
  <si>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</si>
  <si>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</si>
  <si>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</si>
  <si>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</si>
  <si>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</si>
  <si>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</si>
  <si>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</si>
  <si>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</si>
  <si>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</si>
  <si>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</si>
  <si>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</si>
  <si>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</si>
  <si>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</si>
  <si>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</si>
  <si>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</si>
  <si>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</si>
  <si>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</si>
  <si>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</si>
  <si>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</si>
  <si>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</si>
  <si>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</si>
  <si>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</si>
  <si>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</si>
  <si>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</si>
  <si>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</si>
  <si>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</si>
  <si>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</si>
  <si>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</si>
  <si>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</si>
  <si>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</si>
  <si>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</si>
  <si>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</si>
  <si>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</si>
  <si>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</si>
  <si>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</si>
  <si>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</si>
  <si>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</si>
  <si>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</si>
  <si>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</si>
  <si>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</si>
  <si>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</si>
  <si>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</si>
  <si>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</si>
  <si>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</si>
  <si>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</si>
  <si>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</si>
  <si>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</si>
  <si>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</si>
  <si>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</si>
  <si>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</si>
  <si>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</si>
  <si>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</si>
  <si>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</si>
  <si>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</si>
  <si>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</si>
  <si>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</si>
  <si>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</si>
  <si>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</si>
  <si>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</si>
  <si>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</si>
  <si>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</si>
  <si>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</si>
  <si>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</si>
  <si>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</si>
  <si>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</si>
  <si>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</si>
  <si>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</si>
  <si>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</si>
  <si>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</si>
  <si>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</si>
  <si>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</si>
  <si>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</si>
  <si>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</si>
  <si>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</si>
  <si>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</si>
  <si>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</si>
  <si>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</si>
  <si>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</si>
  <si>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</si>
  <si>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</si>
  <si>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</si>
  <si>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</si>
  <si>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</si>
  <si>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</si>
  <si>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</si>
  <si>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</si>
  <si>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</si>
  <si>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</si>
  <si>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</si>
  <si>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</si>
  <si>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</si>
  <si>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</si>
  <si>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</si>
  <si>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</si>
  <si>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</si>
  <si>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</si>
  <si>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</si>
  <si>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</si>
  <si>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</si>
  <si>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</si>
  <si>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</si>
  <si>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</si>
  <si>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</si>
  <si>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</si>
  <si>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</si>
  <si>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</si>
  <si>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</si>
  <si>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</si>
  <si>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</si>
  <si>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</si>
  <si>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</si>
  <si>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</si>
  <si>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</si>
  <si>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</si>
  <si>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</si>
  <si>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</si>
  <si>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</si>
  <si>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</si>
  <si>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</si>
  <si>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</si>
  <si>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</si>
  <si>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</si>
  <si>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</si>
  <si>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</si>
  <si>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</si>
  <si>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</si>
  <si>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</si>
  <si>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</si>
  <si>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</si>
  <si>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</si>
  <si>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</si>
  <si>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</si>
  <si>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</si>
  <si>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</si>
  <si>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</si>
  <si>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</si>
  <si>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</si>
  <si>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</si>
  <si>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</si>
  <si>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</si>
  <si>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</si>
  <si>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</si>
  <si>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</si>
  <si>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</si>
  <si>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</si>
  <si>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</si>
  <si>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</si>
  <si>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</si>
  <si>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</si>
  <si>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</si>
  <si>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</si>
  <si>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</si>
  <si>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</si>
  <si>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</si>
  <si>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</si>
  <si>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</si>
  <si>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</si>
  <si>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</si>
  <si>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</si>
  <si>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</si>
  <si>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</si>
  <si>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</si>
  <si>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</si>
  <si>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</si>
  <si>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</si>
  <si>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</si>
  <si>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</si>
  <si>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</si>
  <si>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</si>
  <si>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</si>
  <si>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</si>
  <si>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</si>
  <si>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</si>
  <si>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</si>
  <si>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</si>
  <si>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</si>
  <si>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</si>
  <si>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</si>
  <si>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</si>
  <si>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</si>
  <si>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</si>
  <si>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</si>
  <si>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</si>
  <si>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</si>
  <si>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</si>
  <si>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</si>
  <si>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</si>
  <si>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</si>
  <si>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</si>
  <si>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</si>
  <si>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</si>
  <si>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</si>
  <si>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</si>
  <si>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</si>
  <si>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</si>
  <si>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</si>
  <si>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</si>
  <si>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</si>
  <si>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</si>
  <si>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</si>
  <si>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</si>
  <si>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</si>
  <si>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</si>
  <si>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</si>
  <si>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</si>
  <si>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</si>
  <si>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</si>
  <si>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</si>
  <si>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</si>
  <si>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</si>
  <si>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</si>
  <si>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</si>
  <si>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</si>
  <si>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</si>
  <si>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</si>
  <si>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</si>
  <si>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</si>
  <si>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</si>
  <si>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</si>
  <si>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</si>
  <si>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</si>
  <si>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</si>
  <si>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</si>
  <si>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</si>
  <si>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</si>
  <si>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</si>
  <si>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</si>
  <si>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</si>
  <si>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</si>
  <si>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</si>
  <si>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</si>
  <si>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</si>
  <si>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</si>
  <si>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</si>
  <si>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</si>
  <si>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</si>
  <si>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</si>
  <si>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</si>
  <si>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</si>
  <si>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</si>
  <si>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</si>
  <si>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</si>
  <si>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</si>
  <si>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</si>
  <si>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</si>
  <si>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</si>
  <si>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</si>
  <si>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</si>
  <si>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</si>
  <si>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</si>
  <si>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</si>
  <si>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</si>
  <si>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</si>
  <si>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</si>
  <si>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</si>
  <si>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</si>
  <si>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</si>
  <si>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</si>
  <si>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</si>
  <si>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</si>
  <si>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</si>
  <si>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</si>
  <si>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</si>
  <si>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</si>
  <si>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</si>
  <si>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</si>
  <si>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</si>
  <si>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</si>
  <si>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</si>
  <si>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</si>
  <si>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</si>
  <si>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</si>
  <si>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</si>
  <si>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</si>
  <si>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</si>
  <si>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</si>
  <si>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</si>
  <si>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</si>
  <si>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</si>
  <si>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</si>
  <si>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</si>
  <si>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</si>
  <si>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</si>
  <si>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</si>
  <si>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</si>
  <si>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</si>
  <si>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</si>
  <si>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</si>
  <si>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</si>
  <si>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</si>
  <si>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</si>
  <si>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</si>
  <si>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</si>
  <si>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</si>
  <si>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</si>
  <si>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</si>
  <si>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</si>
  <si>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</si>
  <si>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</si>
  <si>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</si>
  <si>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</si>
  <si>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</si>
  <si>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</si>
  <si>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</si>
  <si>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</si>
  <si>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</si>
  <si>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</si>
  <si>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</si>
  <si>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</si>
  <si>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</si>
  <si>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</si>
  <si>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</si>
  <si>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</si>
  <si>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</si>
  <si>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</si>
  <si>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</si>
  <si>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</si>
  <si>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</si>
  <si>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</si>
  <si>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</si>
  <si>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</si>
  <si>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</si>
  <si>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</si>
  <si>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</si>
  <si>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</si>
  <si>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</si>
  <si>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</si>
  <si>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</si>
  <si>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</si>
  <si>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</si>
  <si>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</si>
  <si>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</si>
  <si>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</si>
  <si>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</si>
  <si>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</si>
  <si>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</si>
  <si>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</si>
  <si>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</si>
  <si>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</si>
  <si>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</si>
  <si>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</si>
  <si>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</si>
  <si>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</si>
  <si>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</si>
  <si>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</si>
  <si>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</si>
  <si>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</si>
  <si>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</si>
  <si>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</si>
  <si>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</si>
  <si>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</si>
  <si>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</si>
  <si>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</si>
  <si>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</si>
  <si>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</si>
  <si>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</si>
  <si>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</si>
  <si>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</si>
  <si>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</si>
  <si>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</si>
  <si>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</si>
  <si>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</si>
  <si>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</si>
  <si>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</si>
  <si>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</si>
  <si>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</si>
  <si>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</si>
  <si>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</si>
  <si>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</si>
  <si>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</si>
  <si>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</si>
  <si>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</si>
  <si>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</si>
  <si>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</si>
  <si>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</si>
  <si>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</si>
  <si>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</si>
  <si>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</si>
  <si>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</si>
  <si>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</si>
  <si>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</si>
  <si>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</si>
  <si>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</si>
  <si>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</si>
  <si>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</si>
  <si>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</si>
  <si>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</si>
  <si>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</si>
  <si>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</si>
  <si>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</si>
  <si>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</si>
  <si>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</si>
  <si>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</si>
  <si>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</si>
  <si>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</si>
  <si>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</si>
  <si>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</si>
  <si>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</si>
  <si>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</si>
  <si>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</si>
  <si>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</si>
  <si>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</si>
  <si>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</si>
  <si>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</si>
  <si>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</si>
  <si>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</si>
  <si>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</si>
  <si>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</si>
  <si>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</si>
  <si>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</si>
  <si>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</si>
  <si>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</si>
  <si>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</si>
  <si>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</si>
  <si>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</si>
  <si>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</si>
  <si>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</si>
  <si>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</si>
  <si>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</si>
  <si>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</si>
  <si>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</si>
  <si>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</si>
  <si>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</si>
  <si>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</si>
  <si>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</si>
  <si>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</si>
  <si>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</si>
  <si>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</si>
  <si>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</si>
  <si>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</si>
  <si>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</si>
  <si>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</si>
  <si>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</si>
  <si>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</si>
  <si>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</si>
  <si>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</si>
  <si>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</si>
  <si>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</si>
  <si>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</si>
  <si>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</si>
  <si>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</si>
  <si>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</si>
  <si>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</si>
  <si>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</si>
  <si>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</si>
  <si>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</si>
  <si>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</si>
  <si>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</si>
  <si>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</si>
  <si>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</si>
  <si>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</si>
  <si>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</si>
  <si>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</si>
  <si>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</si>
  <si>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</si>
  <si>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</si>
  <si>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</si>
  <si>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</si>
  <si>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</si>
  <si>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</si>
  <si>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</si>
  <si>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</si>
  <si>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</si>
  <si>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</si>
  <si>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</si>
  <si>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</si>
  <si>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</si>
  <si>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</si>
  <si>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</si>
  <si>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</si>
  <si>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</si>
  <si>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</si>
  <si>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</si>
  <si>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</si>
  <si>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</si>
  <si>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</si>
  <si>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</si>
  <si>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</si>
  <si>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</si>
  <si>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</si>
  <si>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</si>
  <si>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</si>
  <si>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</si>
  <si>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</si>
  <si>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</si>
  <si>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</si>
  <si>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</si>
  <si>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</si>
  <si>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</si>
  <si>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</si>
  <si>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</si>
  <si>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</si>
  <si>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</si>
  <si>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</si>
  <si>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</si>
  <si>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</si>
  <si>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</si>
  <si>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</si>
  <si>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</si>
  <si>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</si>
  <si>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</si>
  <si>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</si>
  <si>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</si>
  <si>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</si>
  <si>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</si>
  <si>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</si>
  <si>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</si>
  <si>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</si>
  <si>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</si>
  <si>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</si>
  <si>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</si>
  <si>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</si>
  <si>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</si>
  <si>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</si>
  <si>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</si>
  <si>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</si>
  <si>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</si>
  <si>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</si>
  <si>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</si>
  <si>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</si>
  <si>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</si>
  <si>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</si>
  <si>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</si>
  <si>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</si>
  <si>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</si>
  <si>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</si>
  <si>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</si>
  <si>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</si>
  <si>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</si>
  <si>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</si>
  <si>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</si>
  <si>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</si>
  <si>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</si>
  <si>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</si>
  <si>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</si>
  <si>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</si>
  <si>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</si>
  <si>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</si>
  <si>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</si>
  <si>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</si>
  <si>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</si>
  <si>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</si>
  <si>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</si>
  <si>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</si>
  <si>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</si>
  <si>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</si>
  <si>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</si>
  <si>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</si>
  <si>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</si>
  <si>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</si>
  <si>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</si>
  <si>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</si>
  <si>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</si>
  <si>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</si>
  <si>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</si>
  <si>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</si>
  <si>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</si>
  <si>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</si>
  <si>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</si>
  <si>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</si>
  <si>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</si>
  <si>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</si>
  <si>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</si>
  <si>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</si>
  <si>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</si>
  <si>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</si>
  <si>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</si>
  <si>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</si>
  <si>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</si>
  <si>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</si>
  <si>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</si>
  <si>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</si>
  <si>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</si>
  <si>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</si>
  <si>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</si>
  <si>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</si>
  <si>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</si>
  <si>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</si>
  <si>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</si>
  <si>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</si>
  <si>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</si>
  <si>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</si>
  <si>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</si>
  <si>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</si>
  <si>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</si>
  <si>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</si>
  <si>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</si>
  <si>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</si>
  <si>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</si>
  <si>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</si>
  <si>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</si>
  <si>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</si>
  <si>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</si>
  <si>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</si>
  <si>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</si>
  <si>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</si>
  <si>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</si>
  <si>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</si>
  <si>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</si>
  <si>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</si>
  <si>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</si>
  <si>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</si>
  <si>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</si>
  <si>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</si>
  <si>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</si>
  <si>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</si>
  <si>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</si>
  <si>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</si>
  <si>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</si>
  <si>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</si>
  <si>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</si>
  <si>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</si>
  <si>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</si>
  <si>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</si>
  <si>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</si>
  <si>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</si>
  <si>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</si>
  <si>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</si>
  <si>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</si>
  <si>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</si>
  <si>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</si>
  <si>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</si>
  <si>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</si>
  <si>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</si>
  <si>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</si>
  <si>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</si>
  <si>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</si>
  <si>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</si>
  <si>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</si>
  <si>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</si>
  <si>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</si>
  <si>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</si>
  <si>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</si>
  <si>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</si>
  <si>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</si>
  <si>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</si>
  <si>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</si>
  <si>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</si>
  <si>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</si>
  <si>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</si>
  <si>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</si>
  <si>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</si>
  <si>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</si>
  <si>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</si>
  <si>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</si>
  <si>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</si>
  <si>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</si>
  <si>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</si>
  <si>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</si>
  <si>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</si>
  <si>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</si>
  <si>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</si>
  <si>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</si>
  <si>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</si>
  <si>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</si>
  <si>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</si>
  <si>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</si>
  <si>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</si>
  <si>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</si>
  <si>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</si>
  <si>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</si>
  <si>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</si>
  <si>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</si>
  <si>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</si>
  <si>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</si>
  <si>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</si>
  <si>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</si>
  <si>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</si>
  <si>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</si>
  <si>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</si>
  <si>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</si>
  <si>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</si>
  <si>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</si>
  <si>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</si>
  <si>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</si>
  <si>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</si>
  <si>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</si>
  <si>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</si>
  <si>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</si>
  <si>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</si>
  <si>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</si>
  <si>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</si>
  <si>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</si>
  <si>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</si>
  <si>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</si>
  <si>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</si>
  <si>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</si>
  <si>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</si>
  <si>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</si>
  <si>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</si>
  <si>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</si>
  <si>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</si>
  <si>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</si>
  <si>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</si>
  <si>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</si>
  <si>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</si>
  <si>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</si>
  <si>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</si>
  <si>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</si>
  <si>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</si>
  <si>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</si>
  <si>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</si>
  <si>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</si>
  <si>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</si>
  <si>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</si>
  <si>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</si>
  <si>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</si>
  <si>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</si>
  <si>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</si>
  <si>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</si>
  <si>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</si>
  <si>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</si>
  <si>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</si>
  <si>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</si>
  <si>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</si>
  <si>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</si>
  <si>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</si>
  <si>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</si>
  <si>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</si>
  <si>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</si>
  <si>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</si>
  <si>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</si>
  <si>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</si>
  <si>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</si>
  <si>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</si>
  <si>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</si>
  <si>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</si>
  <si>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</si>
  <si>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</si>
  <si>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</si>
  <si>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</si>
  <si>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</si>
  <si>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</si>
  <si>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</si>
  <si>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</si>
  <si>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</si>
  <si>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</si>
  <si>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</si>
  <si>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</si>
  <si>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</si>
  <si>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</si>
  <si>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</si>
  <si>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</si>
  <si>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</si>
  <si>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</si>
  <si>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</si>
  <si>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</si>
  <si>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</si>
  <si>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</si>
  <si>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</si>
  <si>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</si>
  <si>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</si>
  <si>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</si>
  <si>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</si>
  <si>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</si>
  <si>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</si>
  <si>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</si>
  <si>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</si>
  <si>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</si>
  <si>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</si>
  <si>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</si>
  <si>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</si>
  <si>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</si>
  <si>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</si>
  <si>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</si>
  <si>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</si>
  <si>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</si>
  <si>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</si>
  <si>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</si>
  <si>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</si>
  <si>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</si>
  <si>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</si>
  <si>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</si>
  <si>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</si>
  <si>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</si>
  <si>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</si>
  <si>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</si>
  <si>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</si>
  <si>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</si>
  <si>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</si>
  <si>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</si>
  <si>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</si>
  <si>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</si>
  <si>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</si>
  <si>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</si>
  <si>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</si>
  <si>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</si>
  <si>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</si>
  <si>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</si>
  <si>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</si>
  <si>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</si>
  <si>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</si>
  <si>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</si>
  <si>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</si>
  <si>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</si>
  <si>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</si>
  <si>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</si>
  <si>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</si>
  <si>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</si>
  <si>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</si>
  <si>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</si>
  <si>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</si>
  <si>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</si>
  <si>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</si>
  <si>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</si>
  <si>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</si>
  <si>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</si>
  <si>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</si>
  <si>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</si>
  <si>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</si>
  <si>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</si>
  <si>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</si>
  <si>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</si>
  <si>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</si>
  <si>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</si>
  <si>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</si>
  <si>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</si>
  <si>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</si>
  <si>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</si>
  <si>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</si>
  <si>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</si>
  <si>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</si>
  <si>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</si>
  <si>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</si>
  <si>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</si>
  <si>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</si>
  <si>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</si>
  <si>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</si>
  <si>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</si>
  <si>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</si>
  <si>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</si>
  <si>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</si>
  <si>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</si>
  <si>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</si>
  <si>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</si>
  <si>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</si>
  <si>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</si>
  <si>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</si>
  <si>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</si>
  <si>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</si>
  <si>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</si>
  <si>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</si>
  <si>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</si>
  <si>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</si>
  <si>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</si>
  <si>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</si>
  <si>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</si>
  <si>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</si>
  <si>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</si>
  <si>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</si>
  <si>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</si>
  <si>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</si>
  <si>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</si>
  <si>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</si>
  <si>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</si>
  <si>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</si>
  <si>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</si>
  <si>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</si>
  <si>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</si>
  <si>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</si>
  <si>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</si>
  <si>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</si>
  <si>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</si>
  <si>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</si>
  <si>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</si>
  <si>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</si>
  <si>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</si>
  <si>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</si>
  <si>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</si>
  <si>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</si>
  <si>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</si>
  <si>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</si>
  <si>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</si>
  <si>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</si>
  <si>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</si>
  <si>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</si>
  <si>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</si>
  <si>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</si>
  <si>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</si>
  <si>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</si>
  <si>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</si>
  <si>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</si>
  <si>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</si>
  <si>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</si>
  <si>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</si>
  <si>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</si>
  <si>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</si>
  <si>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</si>
  <si>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</si>
  <si>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</si>
  <si>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</si>
  <si>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</si>
  <si>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</si>
  <si>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</si>
  <si>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</si>
  <si>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</si>
  <si>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</si>
  <si>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</si>
  <si>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</si>
  <si>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</si>
  <si>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</si>
  <si>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</si>
  <si>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</si>
  <si>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</si>
  <si>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</si>
  <si>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</si>
  <si>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</si>
  <si>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</si>
  <si>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</si>
  <si>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</si>
  <si>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</si>
  <si>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</si>
  <si>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</si>
  <si>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</si>
  <si>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</si>
  <si>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</si>
  <si>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</si>
  <si>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</si>
  <si>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</si>
  <si>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</si>
  <si>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</si>
  <si>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</si>
  <si>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</si>
  <si>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</si>
  <si>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</si>
  <si>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</si>
  <si>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</si>
  <si>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</si>
  <si>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</si>
  <si>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</si>
  <si>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</si>
  <si>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</si>
  <si>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</si>
  <si>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</si>
  <si>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</si>
  <si>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</si>
  <si>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</si>
  <si>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</si>
  <si>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</si>
  <si>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</si>
  <si>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</si>
  <si>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</si>
  <si>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</si>
  <si>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</si>
  <si>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</si>
  <si>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</si>
  <si>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</si>
  <si>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</si>
  <si>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</si>
  <si>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</si>
  <si>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</si>
  <si>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</si>
  <si>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</si>
  <si>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</si>
  <si>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</si>
  <si>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</si>
  <si>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</si>
  <si>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</si>
  <si>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</si>
  <si>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</si>
  <si>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</si>
  <si>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</si>
  <si>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</si>
  <si>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</si>
  <si>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</si>
  <si>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</si>
  <si>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</si>
  <si>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</si>
  <si>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</si>
  <si>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</si>
  <si>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</si>
  <si>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</si>
  <si>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</si>
  <si>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</si>
  <si>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</si>
  <si>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</si>
  <si>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</si>
  <si>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</si>
  <si>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</si>
  <si>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</si>
  <si>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</si>
  <si>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</si>
  <si>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</si>
  <si>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</si>
  <si>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</si>
  <si>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</si>
  <si>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</si>
  <si>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</si>
  <si>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</si>
  <si>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</si>
  <si>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</si>
  <si>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</si>
  <si>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</si>
  <si>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</si>
  <si>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</si>
  <si>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</si>
  <si>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</si>
  <si>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</si>
  <si>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</si>
  <si>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</si>
  <si>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</si>
  <si>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</si>
  <si>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</si>
  <si>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</si>
  <si>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</si>
  <si>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</si>
  <si>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</si>
  <si>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</si>
  <si>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</si>
  <si>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</si>
  <si>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</si>
  <si>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</si>
  <si>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</si>
  <si>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</si>
  <si>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</si>
  <si>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</si>
  <si>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</si>
  <si>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</si>
  <si>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</si>
  <si>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</si>
  <si>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</si>
  <si>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</si>
  <si>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</si>
  <si>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</si>
  <si>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</si>
  <si>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</si>
  <si>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</si>
  <si>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</si>
  <si>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</si>
  <si>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</si>
  <si>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</si>
  <si>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</si>
  <si>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</si>
  <si>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</si>
  <si>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</si>
  <si>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</si>
  <si>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</si>
  <si>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</si>
  <si>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</si>
  <si>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</si>
  <si>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</si>
  <si>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</si>
  <si>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</si>
  <si>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</si>
  <si>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</si>
  <si>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</si>
  <si>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</si>
  <si>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</si>
  <si>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</si>
  <si>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</si>
  <si>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</si>
  <si>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</si>
  <si>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</si>
  <si>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</si>
  <si>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</si>
  <si>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</si>
  <si>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</si>
  <si>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</si>
  <si>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</si>
  <si>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</si>
  <si>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</si>
  <si>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</si>
  <si>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</si>
  <si>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</si>
  <si>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</si>
  <si>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</si>
  <si>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</si>
  <si>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</si>
  <si>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</si>
  <si>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</si>
  <si>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</si>
  <si>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</si>
  <si>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</si>
  <si>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</si>
  <si>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</si>
  <si>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</si>
  <si>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</si>
  <si>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</si>
  <si>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</si>
  <si>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</si>
  <si>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</si>
  <si>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</si>
  <si>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</si>
  <si>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</si>
  <si>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</si>
  <si>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</si>
  <si>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</si>
  <si>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</si>
  <si>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</si>
  <si>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</si>
  <si>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</si>
  <si>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</si>
  <si>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</si>
  <si>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</si>
  <si>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</si>
  <si>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</si>
  <si>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</si>
  <si>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</si>
  <si>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</si>
  <si>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</si>
  <si>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</si>
  <si>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</si>
  <si>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</si>
  <si>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</si>
  <si>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</si>
  <si>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</si>
  <si>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</si>
  <si>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</si>
  <si>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</si>
  <si>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</si>
  <si>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</si>
  <si>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</si>
  <si>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</si>
  <si>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</si>
  <si>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</si>
  <si>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</si>
  <si>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</si>
  <si>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</si>
  <si>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</si>
  <si>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</si>
  <si>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</si>
  <si>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</si>
  <si>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</si>
  <si>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</si>
  <si>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</si>
  <si>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</si>
  <si>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</si>
  <si>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</si>
  <si>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</si>
  <si>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</si>
  <si>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</si>
  <si>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</si>
  <si>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</si>
  <si>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</si>
  <si>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</si>
  <si>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</si>
  <si>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</si>
  <si>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</si>
  <si>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</si>
  <si>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</si>
  <si>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</si>
  <si>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</si>
  <si>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</si>
  <si>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</si>
  <si>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</si>
  <si>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</si>
  <si>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</si>
  <si>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</si>
  <si>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</si>
  <si>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</si>
  <si>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</si>
  <si>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</si>
  <si>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</si>
  <si>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</si>
  <si>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</si>
  <si>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</si>
  <si>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</si>
  <si>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</si>
  <si>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</si>
  <si>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</si>
  <si>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</si>
  <si>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</si>
  <si>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</si>
  <si>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</si>
  <si>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</si>
  <si>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</si>
  <si>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</si>
  <si>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</si>
  <si>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</si>
  <si>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</si>
  <si>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</si>
  <si>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</si>
  <si>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</si>
  <si>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</si>
  <si>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</si>
  <si>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</si>
  <si>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</si>
  <si>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</si>
  <si>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</si>
  <si>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</si>
  <si>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</si>
  <si>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</si>
  <si>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</si>
  <si>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</si>
  <si>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</si>
  <si>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</si>
  <si>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</si>
  <si>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</si>
  <si>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</si>
  <si>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</si>
  <si>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</si>
  <si>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</si>
  <si>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</si>
  <si>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</si>
  <si>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</si>
  <si>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</si>
  <si>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</si>
  <si>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</si>
  <si>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</si>
  <si>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</si>
  <si>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</si>
  <si>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</si>
  <si>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</si>
  <si>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</si>
  <si>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</si>
  <si>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</si>
  <si>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</si>
  <si>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</si>
  <si>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</si>
  <si>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</si>
  <si>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</si>
  <si>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</si>
  <si>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</si>
  <si>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</si>
  <si>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</si>
  <si>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</si>
  <si>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</si>
  <si>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</si>
  <si>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</si>
  <si>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</si>
  <si>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</si>
  <si>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</si>
  <si>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</si>
  <si>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</si>
  <si>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</si>
  <si>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</si>
  <si>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</si>
  <si>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</si>
  <si>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</si>
  <si>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</si>
  <si>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</si>
  <si>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</si>
  <si>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</si>
  <si>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</si>
  <si>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</si>
  <si>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</si>
  <si>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</si>
  <si>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</si>
  <si>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</si>
  <si>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</si>
  <si>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</si>
  <si>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</si>
  <si>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</si>
  <si>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</si>
  <si>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</si>
  <si>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</si>
  <si>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</si>
  <si>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</si>
  <si>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</si>
  <si>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</si>
  <si>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</si>
  <si>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</si>
  <si>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</si>
  <si>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</si>
  <si>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</si>
  <si>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</si>
  <si>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</si>
  <si>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</si>
  <si>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</si>
  <si>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</si>
  <si>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</si>
  <si>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</si>
  <si>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</si>
  <si>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</si>
  <si>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</si>
  <si>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</si>
  <si>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</si>
  <si>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</si>
  <si>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</si>
  <si>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</si>
  <si>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</si>
  <si>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</si>
  <si>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</si>
  <si>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</si>
  <si>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</si>
  <si>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</si>
  <si>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</si>
  <si>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</si>
  <si>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</si>
  <si>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</si>
  <si>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</si>
  <si>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</si>
  <si>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</si>
  <si>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</si>
  <si>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</si>
  <si>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</si>
  <si>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</si>
  <si>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</si>
  <si>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</si>
  <si>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</si>
  <si>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</si>
  <si>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</si>
  <si>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</si>
  <si>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</si>
  <si>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</si>
  <si>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</si>
  <si>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</si>
  <si>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</si>
  <si>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</si>
  <si>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</si>
  <si>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</si>
  <si>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</si>
  <si>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</si>
  <si>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</si>
  <si>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</si>
  <si>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</si>
  <si>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</si>
  <si>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</si>
  <si>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</si>
  <si>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</si>
  <si>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</si>
  <si>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</si>
  <si>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</si>
  <si>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</si>
  <si>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</si>
  <si>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</si>
  <si>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</si>
  <si>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</si>
  <si>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</si>
  <si>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</si>
  <si>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</si>
  <si>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</si>
  <si>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</si>
  <si>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</si>
  <si>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</si>
  <si>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</si>
  <si>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</si>
  <si>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</si>
  <si>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</si>
  <si>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</si>
  <si>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</si>
  <si>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</si>
  <si>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</si>
  <si>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</si>
  <si>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</si>
  <si>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</si>
  <si>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</si>
  <si>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</si>
  <si>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</si>
  <si>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</si>
  <si>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</si>
  <si>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</si>
  <si>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</si>
  <si>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</si>
  <si>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</si>
  <si>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</si>
  <si>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</si>
  <si>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</si>
  <si>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</si>
  <si>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</si>
  <si>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</si>
  <si>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</si>
  <si>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</si>
  <si>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</si>
  <si>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</si>
  <si>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</si>
  <si>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</si>
  <si>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</si>
  <si>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</si>
  <si>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</si>
  <si>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</si>
  <si>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</si>
  <si>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</si>
  <si>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</si>
  <si>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</si>
  <si>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</si>
  <si>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</si>
  <si>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</si>
  <si>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</si>
  <si>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</si>
  <si>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</si>
  <si>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</si>
  <si>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</si>
  <si>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</si>
  <si>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</si>
  <si>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</si>
  <si>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</si>
  <si>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</si>
  <si>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</si>
  <si>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</si>
  <si>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</si>
  <si>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</si>
  <si>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</si>
  <si>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</si>
  <si>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</si>
  <si>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</si>
  <si>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</si>
  <si>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</si>
  <si>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</si>
  <si>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</si>
  <si>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</si>
  <si>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</si>
  <si>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</si>
  <si>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</si>
  <si>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</si>
  <si>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</si>
  <si>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</si>
  <si>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</si>
  <si>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</si>
  <si>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</si>
  <si>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</si>
  <si>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</si>
  <si>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</si>
  <si>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</si>
  <si>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</si>
  <si>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</si>
  <si>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</si>
  <si>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</si>
  <si>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</si>
  <si>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</si>
  <si>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</si>
  <si>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</si>
  <si>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</si>
  <si>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</si>
  <si>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</si>
  <si>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</si>
  <si>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</si>
  <si>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</si>
  <si>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</si>
  <si>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</si>
  <si>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</si>
  <si>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</si>
  <si>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</si>
  <si>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</si>
  <si>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</si>
  <si>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</si>
  <si>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</si>
  <si>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</si>
  <si>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</si>
  <si>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</si>
  <si>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</si>
  <si>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</si>
  <si>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</si>
  <si>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</si>
  <si>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</si>
  <si>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</si>
  <si>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</si>
  <si>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</si>
  <si>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</si>
  <si>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</si>
  <si>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</si>
  <si>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</si>
  <si>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</si>
  <si>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</si>
  <si>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</si>
  <si>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</si>
  <si>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</si>
  <si>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</si>
  <si>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</si>
  <si>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</si>
  <si>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</si>
  <si>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</si>
  <si>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</si>
  <si>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</si>
  <si>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</si>
  <si>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</si>
  <si>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</si>
  <si>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</si>
  <si>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</si>
  <si>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</si>
  <si>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</si>
  <si>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</si>
  <si>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</si>
  <si>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</si>
  <si>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</si>
  <si>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</si>
  <si>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</si>
  <si>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</si>
  <si>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</si>
  <si>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</si>
  <si>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</si>
  <si>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</si>
  <si>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</si>
  <si>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</si>
  <si>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</si>
  <si>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</si>
  <si>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</si>
  <si>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</si>
  <si>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</si>
  <si>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</si>
  <si>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</si>
  <si>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</si>
  <si>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</si>
  <si>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</si>
  <si>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</si>
  <si>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</si>
  <si>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</si>
  <si>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</si>
  <si>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</si>
  <si>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</si>
  <si>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</si>
  <si>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</si>
  <si>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</si>
  <si>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</si>
  <si>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</si>
  <si>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</si>
  <si>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</si>
  <si>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</si>
  <si>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</si>
  <si>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</si>
  <si>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</si>
  <si>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</si>
  <si>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</si>
  <si>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</si>
  <si>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</si>
  <si>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</si>
  <si>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</si>
  <si>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</si>
  <si>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</si>
  <si>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</si>
  <si>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</si>
  <si>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</si>
  <si>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</si>
  <si>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</si>
  <si>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</si>
  <si>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</si>
  <si>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</si>
  <si>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</si>
  <si>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</si>
  <si>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</si>
  <si>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</si>
  <si>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</si>
  <si>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</si>
  <si>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</si>
  <si>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</si>
  <si>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</si>
  <si>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</si>
  <si>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</si>
  <si>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</si>
  <si>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</si>
  <si>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</si>
  <si>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</si>
  <si>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</si>
  <si>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</si>
  <si>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</si>
  <si>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</si>
  <si>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</si>
  <si>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</si>
  <si>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</si>
  <si>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</si>
  <si>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</si>
  <si>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</si>
  <si>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</si>
  <si>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</si>
  <si>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</si>
  <si>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</si>
  <si>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</si>
  <si>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</si>
  <si>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</si>
  <si>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</si>
  <si>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</si>
  <si>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</si>
  <si>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</si>
  <si>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</si>
  <si>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</si>
  <si>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</si>
  <si>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</si>
  <si>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</si>
  <si>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</si>
  <si>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</si>
  <si>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</si>
  <si>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</si>
  <si>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</si>
  <si>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</si>
  <si>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</si>
  <si>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</si>
  <si>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</si>
  <si>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</si>
  <si>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</si>
  <si>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</si>
  <si>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</si>
  <si>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</si>
  <si>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</si>
  <si>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</si>
  <si>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</si>
  <si>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</si>
  <si>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</si>
  <si>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</si>
  <si>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</si>
  <si>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</si>
  <si>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</si>
  <si>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</si>
  <si>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</si>
  <si>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</si>
  <si>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</si>
  <si>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</si>
  <si>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</si>
  <si>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</si>
  <si>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</si>
  <si>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</si>
  <si>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</si>
  <si>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</si>
  <si>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</si>
  <si>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</si>
  <si>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</si>
  <si>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</si>
  <si>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</si>
  <si>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</si>
  <si>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</si>
  <si>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</si>
  <si>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</si>
  <si>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</si>
  <si>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</si>
  <si>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</si>
  <si>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</si>
  <si>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</si>
  <si>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</si>
  <si>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</si>
  <si>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</si>
  <si>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</si>
  <si>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</si>
  <si>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</si>
  <si>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</si>
  <si>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</si>
  <si>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</si>
  <si>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</si>
  <si>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</si>
  <si>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</si>
  <si>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</si>
  <si>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</si>
  <si>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</si>
  <si>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</si>
  <si>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</si>
  <si>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</si>
  <si>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</si>
  <si>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</si>
  <si>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</si>
  <si>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</si>
  <si>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</si>
  <si>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</si>
  <si>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</si>
  <si>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</si>
  <si>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</si>
  <si>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</si>
  <si>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</si>
  <si>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</si>
  <si>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</si>
  <si>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</si>
  <si>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</si>
  <si>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</si>
  <si>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</si>
  <si>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</si>
  <si>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</si>
  <si>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</si>
  <si>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</si>
  <si>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</si>
  <si>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</si>
  <si>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</si>
  <si>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</si>
  <si>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</si>
  <si>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</si>
  <si>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</si>
  <si>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</si>
  <si>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</si>
  <si>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</si>
  <si>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</si>
  <si>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</si>
  <si>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</si>
  <si>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</si>
  <si>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</si>
  <si>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</si>
  <si>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</si>
  <si>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</si>
  <si>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</si>
  <si>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</si>
  <si>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</si>
  <si>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</si>
  <si>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</si>
  <si>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</si>
  <si>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</si>
  <si>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</si>
  <si>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</si>
  <si>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</si>
  <si>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</si>
  <si>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</si>
  <si>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</si>
  <si>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</si>
  <si>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</si>
  <si>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</si>
  <si>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</si>
  <si>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</si>
  <si>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</si>
  <si>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</si>
  <si>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</si>
  <si>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</si>
  <si>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</si>
  <si>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</si>
  <si>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</si>
  <si>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</si>
  <si>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</si>
  <si>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</si>
  <si>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</si>
  <si>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</si>
  <si>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</si>
  <si>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</si>
  <si>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</si>
  <si>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</si>
  <si>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</si>
  <si>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</si>
  <si>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</si>
  <si>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</si>
  <si>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</si>
  <si>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</si>
  <si>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</si>
  <si>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</si>
  <si>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</si>
  <si>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</si>
  <si>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</si>
  <si>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</si>
  <si>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</si>
  <si>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</si>
  <si>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</si>
  <si>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</si>
  <si>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</si>
  <si>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</si>
  <si>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</si>
  <si>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</si>
  <si>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</si>
  <si>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</si>
  <si>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</si>
  <si>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</si>
  <si>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</si>
  <si>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</si>
  <si>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</si>
  <si>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</si>
  <si>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</si>
  <si>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</si>
  <si>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</si>
  <si>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</si>
  <si>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</si>
  <si>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</si>
  <si>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</si>
  <si>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</si>
  <si>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</si>
  <si>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</si>
  <si>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</si>
  <si>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</si>
  <si>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</si>
  <si>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</si>
  <si>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</si>
  <si>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</si>
  <si>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</si>
  <si>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</si>
  <si>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</si>
  <si>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</si>
  <si>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</si>
  <si>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</si>
  <si>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</si>
  <si>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</si>
  <si>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</si>
  <si>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</si>
  <si>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</si>
  <si>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</si>
  <si>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</si>
  <si>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</si>
  <si>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</si>
  <si>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</si>
  <si>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</si>
  <si>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</si>
  <si>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</si>
  <si>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</si>
  <si>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</si>
  <si>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</si>
  <si>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</si>
  <si>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</si>
  <si>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</si>
  <si>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</si>
  <si>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</si>
  <si>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</si>
  <si>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</si>
  <si>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</si>
  <si>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</si>
  <si>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</si>
  <si>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</si>
  <si>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</si>
  <si>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</si>
  <si>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</si>
  <si>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</si>
  <si>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</si>
  <si>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</si>
  <si>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</si>
  <si>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</si>
  <si>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</si>
  <si>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</si>
  <si>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</si>
  <si>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</si>
  <si>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</si>
  <si>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</si>
  <si>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</si>
  <si>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</si>
  <si>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</si>
  <si>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</si>
  <si>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</si>
  <si>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</si>
  <si>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</si>
  <si>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</si>
  <si>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</si>
  <si>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</si>
  <si>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</si>
  <si>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</si>
  <si>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</si>
  <si>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</si>
  <si>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</si>
  <si>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</si>
  <si>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</si>
  <si>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</si>
  <si>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</si>
  <si>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</si>
  <si>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</si>
  <si>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</si>
  <si>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</si>
  <si>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</si>
  <si>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</si>
  <si>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</si>
  <si>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</si>
  <si>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</si>
  <si>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</si>
  <si>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</si>
  <si>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</si>
  <si>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</si>
  <si>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</si>
  <si>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</si>
  <si>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</si>
  <si>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</si>
  <si>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</si>
  <si>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</si>
  <si>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</si>
  <si>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</si>
  <si>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</si>
  <si>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</si>
  <si>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</si>
  <si>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</si>
  <si>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</si>
  <si>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</si>
  <si>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</si>
  <si>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</si>
  <si>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</si>
  <si>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</si>
  <si>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</si>
  <si>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</si>
  <si>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</si>
  <si>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</si>
  <si>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</si>
  <si>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</si>
  <si>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</si>
  <si>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</si>
  <si>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</si>
  <si>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</si>
  <si>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</si>
  <si>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</si>
  <si>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</si>
  <si>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</si>
  <si>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</si>
  <si>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</si>
  <si>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</si>
  <si>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</si>
  <si>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</si>
  <si>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</si>
  <si>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</si>
  <si>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</si>
  <si>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</si>
  <si>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</si>
  <si>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</si>
  <si>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</si>
  <si>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</si>
  <si>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</si>
  <si>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</si>
  <si>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</si>
  <si>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</si>
  <si>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</si>
  <si>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</si>
  <si>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</si>
  <si>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</si>
  <si>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</si>
  <si>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</si>
  <si>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</si>
  <si>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</si>
  <si>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</si>
  <si>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</si>
  <si>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</si>
  <si>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</si>
  <si>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</si>
  <si>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</si>
  <si>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</si>
  <si>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</si>
  <si>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</si>
  <si>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</si>
  <si>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</si>
  <si>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</si>
  <si>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</si>
  <si>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</si>
  <si>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</si>
  <si>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</si>
  <si>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</si>
  <si>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</si>
  <si>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</si>
  <si>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</si>
  <si>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</si>
  <si>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</si>
  <si>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</si>
  <si>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</si>
  <si>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</si>
  <si>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</si>
  <si>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</si>
  <si>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</si>
  <si>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</si>
  <si>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</si>
  <si>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</si>
  <si>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</si>
  <si>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</si>
  <si>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</si>
  <si>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</si>
  <si>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</si>
  <si>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</si>
  <si>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</si>
  <si>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</si>
  <si>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</si>
  <si>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</si>
  <si>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</si>
  <si>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</si>
  <si>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</si>
  <si>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</si>
  <si>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</si>
  <si>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</si>
  <si>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</si>
  <si>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</si>
  <si>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</si>
  <si>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</si>
  <si>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</si>
  <si>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</si>
  <si>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</si>
  <si>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</si>
  <si>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</si>
  <si>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</si>
  <si>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</si>
  <si>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</si>
  <si>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</si>
  <si>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</si>
  <si>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</si>
  <si>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</si>
  <si>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</si>
  <si>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</si>
  <si>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</si>
  <si>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</si>
  <si>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</si>
  <si>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</si>
  <si>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</si>
  <si>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</si>
  <si>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</si>
  <si>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</si>
  <si>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</si>
  <si>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</si>
  <si>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</si>
  <si>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</si>
  <si>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</si>
  <si>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</si>
  <si>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</si>
  <si>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</si>
  <si>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</si>
  <si>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</si>
  <si>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</si>
  <si>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</si>
  <si>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</si>
  <si>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</si>
  <si>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</si>
  <si>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</si>
  <si>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</si>
  <si>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</si>
  <si>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</si>
  <si>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</si>
  <si>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</si>
  <si>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</si>
  <si>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</si>
  <si>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</si>
  <si>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</si>
  <si>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</si>
  <si>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</si>
  <si>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</si>
  <si>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</si>
  <si>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</si>
  <si>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</si>
  <si>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</si>
  <si>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</si>
  <si>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</si>
  <si>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</si>
  <si>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</si>
  <si>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</si>
  <si>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</si>
  <si>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</si>
  <si>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</si>
  <si>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</si>
  <si>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</si>
  <si>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</si>
  <si>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</si>
  <si>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</si>
  <si>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</si>
  <si>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</si>
  <si>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</si>
  <si>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</si>
  <si>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</si>
  <si>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</si>
  <si>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</si>
  <si>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</si>
  <si>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</si>
  <si>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</si>
  <si>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</si>
  <si>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</si>
  <si>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</si>
  <si>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</si>
  <si>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</si>
  <si>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</si>
  <si>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</si>
  <si>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</si>
  <si>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</si>
  <si>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</si>
  <si>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</si>
  <si>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</si>
  <si>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</si>
  <si>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</si>
  <si>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</si>
  <si>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</si>
  <si>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</si>
  <si>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</si>
  <si>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</si>
  <si>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</si>
  <si>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</si>
  <si>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</si>
  <si>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</si>
  <si>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</si>
  <si>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</si>
  <si>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</si>
  <si>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</si>
  <si>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</si>
  <si>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</si>
  <si>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</si>
  <si>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</si>
  <si>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</si>
  <si>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</si>
  <si>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</si>
  <si>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</si>
  <si>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</si>
  <si>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</si>
  <si>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</si>
  <si>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</si>
  <si>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</si>
  <si>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</si>
  <si>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</si>
  <si>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</si>
  <si>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</si>
  <si>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</si>
  <si>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</si>
  <si>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</si>
  <si>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</si>
  <si>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</si>
  <si>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</si>
  <si>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</si>
  <si>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</si>
  <si>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</si>
  <si>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</si>
  <si>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</si>
  <si>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</si>
  <si>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</si>
  <si>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</si>
  <si>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</si>
  <si>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</si>
  <si>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</si>
  <si>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</si>
  <si>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</si>
  <si>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</si>
  <si>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</si>
  <si>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</si>
  <si>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</si>
  <si>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</si>
  <si>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</si>
  <si>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</si>
  <si>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</si>
  <si>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</si>
  <si>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</si>
  <si>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</si>
  <si>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</si>
  <si>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</si>
  <si>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</si>
  <si>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</si>
  <si>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</si>
  <si>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</si>
  <si>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</si>
  <si>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</si>
  <si>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</si>
  <si>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</si>
  <si>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</si>
  <si>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</si>
  <si>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</si>
  <si>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</si>
  <si>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</si>
  <si>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</si>
  <si>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</si>
  <si>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</si>
  <si>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</si>
  <si>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</si>
  <si>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</si>
  <si>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</si>
  <si>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</si>
  <si>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</si>
  <si>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</si>
  <si>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</si>
  <si>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</si>
  <si>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</si>
  <si>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</si>
  <si>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</si>
  <si>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</si>
  <si>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</si>
  <si>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</si>
  <si>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</si>
  <si>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</si>
  <si>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</si>
  <si>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</si>
  <si>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</si>
  <si>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</si>
  <si>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</si>
  <si>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</si>
  <si>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</si>
  <si>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</si>
  <si>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</si>
  <si>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</si>
  <si>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</si>
  <si>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</si>
  <si>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</si>
  <si>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</si>
  <si>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</si>
  <si>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</si>
  <si>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</si>
  <si>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</si>
  <si>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</si>
  <si>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</si>
  <si>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</si>
  <si>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</si>
  <si>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</si>
  <si>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</si>
  <si>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</si>
  <si>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</si>
  <si>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</si>
  <si>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</si>
  <si>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</si>
  <si>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</si>
  <si>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</si>
  <si>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</si>
  <si>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</si>
  <si>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</si>
  <si>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</si>
  <si>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</si>
  <si>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</si>
  <si>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</si>
  <si>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</si>
  <si>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</si>
  <si>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</si>
  <si>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</si>
  <si>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</si>
  <si>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</si>
  <si>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</si>
  <si>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</si>
  <si>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</si>
  <si>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</si>
  <si>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</si>
  <si>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</si>
  <si>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</si>
  <si>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</si>
  <si>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</si>
  <si>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</si>
  <si>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</si>
  <si>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</si>
  <si>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</si>
  <si>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</si>
  <si>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</si>
  <si>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</si>
  <si>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</si>
  <si>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</si>
  <si>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</si>
  <si>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</si>
  <si>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</si>
  <si>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</si>
  <si>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</si>
  <si>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</si>
  <si>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</si>
  <si>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</si>
  <si>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</si>
  <si>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</si>
  <si>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</si>
  <si>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</si>
  <si>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</si>
  <si>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</si>
  <si>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</si>
  <si>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</si>
  <si>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</si>
  <si>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</si>
  <si>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</si>
  <si>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</si>
  <si>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</si>
  <si>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</si>
  <si>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</si>
  <si>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</si>
  <si>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</si>
  <si>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</si>
  <si>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</si>
  <si>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</si>
  <si>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</si>
  <si>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</si>
  <si>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</si>
  <si>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</si>
  <si>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</si>
  <si>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</si>
  <si>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</si>
  <si>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</si>
  <si>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</si>
  <si>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</si>
  <si>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</si>
  <si>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</si>
  <si>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</si>
  <si>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</si>
  <si>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</si>
  <si>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</si>
  <si>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</si>
  <si>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</si>
  <si>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</si>
  <si>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</si>
  <si>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</si>
  <si>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</si>
  <si>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</si>
  <si>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</si>
  <si>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</si>
  <si>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</si>
  <si>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</si>
  <si>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</si>
  <si>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</si>
  <si>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</si>
  <si>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</si>
  <si>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</si>
  <si>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</si>
  <si>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</si>
  <si>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</si>
  <si>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</si>
  <si>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</si>
  <si>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</si>
  <si>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</si>
  <si>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</si>
  <si>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</si>
  <si>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</si>
  <si>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</si>
  <si>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</si>
  <si>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</si>
  <si>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</si>
  <si>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</si>
  <si>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</si>
  <si>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</si>
  <si>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</si>
  <si>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</si>
  <si>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</si>
  <si>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</si>
  <si>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</si>
  <si>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</si>
  <si>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</si>
  <si>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</si>
  <si>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</si>
  <si>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</si>
  <si>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</si>
  <si>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</si>
  <si>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</si>
  <si>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</si>
  <si>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</si>
  <si>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</si>
  <si>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</si>
  <si>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</si>
  <si>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</si>
  <si>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</si>
  <si>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</si>
  <si>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</si>
  <si>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</si>
  <si>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</si>
  <si>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</si>
  <si>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</si>
  <si>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</si>
  <si>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</si>
  <si>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</si>
  <si>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</si>
  <si>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</si>
  <si>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</si>
  <si>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</si>
  <si>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</si>
  <si>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</si>
  <si>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</si>
  <si>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</si>
  <si>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</si>
  <si>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</si>
  <si>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</si>
  <si>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</si>
  <si>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</si>
  <si>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</si>
  <si>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</si>
  <si>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</si>
  <si>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</si>
  <si>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</si>
  <si>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</si>
  <si>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</si>
  <si>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</si>
  <si>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</si>
  <si>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</si>
  <si>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</si>
  <si>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</si>
  <si>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</si>
  <si>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</si>
  <si>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</si>
  <si>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</si>
  <si>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</si>
  <si>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</si>
  <si>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</si>
  <si>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</si>
  <si>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</si>
  <si>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</si>
  <si>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</si>
  <si>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</si>
  <si>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</si>
  <si>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</si>
  <si>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</si>
  <si>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</si>
  <si>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</si>
  <si>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</si>
  <si>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</si>
  <si>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</si>
  <si>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</si>
  <si>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</si>
  <si>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</si>
  <si>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</si>
  <si>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</si>
  <si>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</si>
  <si>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</si>
  <si>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</si>
  <si>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</si>
  <si>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</si>
  <si>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</si>
  <si>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</si>
  <si>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</si>
  <si>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</si>
  <si>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</si>
  <si>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</si>
  <si>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</si>
  <si>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</si>
  <si>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</si>
  <si>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</si>
  <si>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</si>
  <si>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</si>
  <si>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</si>
  <si>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</si>
  <si>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</si>
  <si>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</si>
  <si>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</si>
  <si>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</si>
  <si>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</si>
  <si>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</si>
  <si>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</si>
  <si>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</si>
  <si>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</si>
  <si>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</si>
  <si>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</si>
  <si>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</si>
  <si>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</si>
  <si>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</si>
  <si>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</si>
  <si>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</si>
  <si>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</si>
  <si>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</si>
  <si>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</si>
  <si>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</si>
  <si>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</si>
  <si>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</si>
  <si>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</si>
  <si>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</si>
  <si>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</si>
  <si>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</si>
  <si>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</si>
  <si>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</si>
  <si>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</si>
  <si>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</si>
  <si>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</si>
  <si>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</si>
  <si>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</si>
  <si>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</si>
  <si>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</si>
  <si>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</si>
  <si>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</si>
  <si>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</si>
  <si>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</si>
  <si>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</si>
  <si>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</si>
  <si>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</si>
  <si>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</si>
  <si>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</si>
  <si>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</si>
  <si>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</si>
  <si>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</si>
  <si>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</si>
  <si>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</si>
  <si>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</si>
  <si>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</si>
  <si>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</si>
  <si>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</si>
  <si>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</si>
  <si>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</si>
  <si>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</si>
  <si>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</si>
  <si>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</si>
  <si>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</si>
  <si>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</si>
  <si>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</si>
  <si>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</si>
  <si>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</si>
  <si>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</si>
  <si>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</si>
  <si>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</si>
  <si>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</si>
  <si>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</si>
  <si>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</si>
  <si>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</si>
  <si>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</si>
  <si>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</si>
  <si>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</si>
  <si>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</si>
  <si>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</si>
  <si>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</si>
  <si>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</si>
  <si>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</si>
  <si>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</si>
  <si>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</si>
  <si>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</si>
  <si>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</si>
  <si>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</si>
  <si>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</si>
  <si>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</si>
  <si>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</si>
  <si>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</si>
  <si>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</si>
  <si>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</si>
  <si>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</si>
  <si>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</si>
  <si>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</si>
  <si>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</si>
  <si>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</si>
  <si>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</si>
  <si>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</si>
  <si>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</si>
  <si>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</si>
  <si>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</si>
  <si>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</si>
  <si>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</si>
  <si>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</si>
  <si>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</si>
  <si>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</si>
  <si>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</si>
  <si>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</si>
  <si>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</si>
  <si>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</si>
  <si>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</si>
  <si>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</si>
  <si>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</si>
  <si>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</si>
  <si>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</si>
  <si>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</si>
  <si>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</si>
  <si>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</si>
  <si>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</si>
  <si>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</si>
  <si>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</si>
  <si>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</si>
  <si>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</si>
  <si>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</si>
  <si>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</si>
  <si>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</si>
  <si>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</si>
  <si>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</si>
  <si>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</si>
  <si>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</si>
  <si>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</si>
  <si>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</si>
  <si>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</si>
  <si>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</si>
  <si>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</si>
  <si>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</si>
  <si>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</si>
  <si>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</si>
  <si>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</si>
  <si>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</si>
  <si>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</si>
  <si>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</si>
  <si>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</si>
  <si>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</si>
  <si>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</si>
  <si>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</si>
  <si>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</si>
  <si>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</si>
  <si>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</si>
  <si>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</si>
  <si>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</si>
  <si>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</si>
  <si>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</si>
  <si>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</si>
  <si>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</si>
  <si>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</si>
  <si>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</si>
  <si>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</si>
  <si>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</si>
  <si>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</si>
  <si>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</si>
  <si>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</si>
  <si>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</si>
  <si>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</si>
  <si>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</si>
  <si>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</si>
  <si>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</si>
  <si>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</si>
  <si>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</si>
  <si>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</si>
  <si>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</si>
  <si>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</si>
  <si>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</si>
  <si>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</si>
  <si>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</si>
  <si>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</si>
  <si>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</si>
  <si>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</si>
  <si>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</si>
  <si>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</si>
  <si>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</si>
  <si>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</si>
  <si>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</si>
  <si>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</si>
  <si>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</si>
  <si>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</si>
  <si>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</si>
  <si>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</si>
  <si>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</si>
  <si>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</si>
  <si>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</si>
  <si>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</si>
  <si>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</si>
  <si>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</si>
  <si>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</si>
  <si>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</si>
  <si>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</si>
  <si>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</si>
  <si>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</si>
  <si>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</si>
  <si>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</si>
  <si>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</si>
  <si>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</si>
  <si>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</si>
  <si>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</si>
  <si>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</si>
  <si>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</si>
  <si>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</si>
  <si>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</si>
  <si>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</si>
  <si>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</si>
  <si>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</si>
  <si>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</si>
  <si>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</si>
  <si>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</si>
  <si>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</si>
  <si>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</si>
  <si>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</si>
  <si>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</si>
  <si>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</si>
  <si>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</si>
  <si>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</si>
  <si>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</si>
  <si>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</si>
  <si>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</si>
  <si>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</si>
  <si>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</si>
  <si>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</si>
  <si>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</si>
  <si>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</si>
  <si>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</si>
  <si>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</si>
  <si>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</si>
  <si>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</si>
  <si>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</si>
  <si>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</si>
  <si>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</si>
  <si>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</si>
  <si>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</si>
  <si>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</si>
  <si>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</si>
  <si>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</si>
  <si>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</si>
  <si>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</si>
  <si>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</si>
  <si>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</si>
  <si>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</si>
  <si>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</si>
  <si>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</si>
  <si>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</si>
  <si>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</si>
  <si>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</si>
  <si>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</si>
  <si>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</si>
  <si>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</si>
  <si>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</si>
  <si>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</si>
  <si>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</si>
  <si>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</si>
  <si>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</si>
  <si>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</si>
  <si>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</si>
  <si>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</si>
  <si>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</si>
  <si>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</si>
  <si>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</si>
  <si>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</si>
  <si>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</si>
  <si>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</si>
  <si>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</si>
  <si>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</si>
  <si>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</si>
  <si>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</si>
  <si>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</si>
  <si>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</si>
  <si>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</si>
  <si>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</si>
  <si>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</si>
  <si>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</si>
  <si>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</si>
  <si>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</si>
  <si>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</si>
  <si>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</si>
  <si>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</si>
  <si>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</si>
  <si>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</si>
  <si>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</si>
  <si>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</si>
  <si>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</si>
  <si>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</si>
  <si>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</si>
  <si>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</si>
  <si>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</si>
  <si>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</si>
  <si>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</si>
  <si>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</si>
  <si>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</si>
  <si>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</si>
  <si>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</si>
  <si>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</si>
  <si>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</si>
  <si>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</si>
  <si>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</si>
  <si>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</si>
  <si>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</si>
  <si>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</si>
  <si>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</si>
  <si>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</si>
  <si>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</si>
  <si>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</si>
  <si>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</si>
  <si>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</si>
  <si>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</si>
  <si>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</si>
  <si>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</si>
  <si>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</si>
  <si>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</si>
  <si>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</si>
  <si>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</si>
  <si>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</si>
  <si>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</si>
  <si>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</si>
  <si>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</si>
  <si>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</si>
  <si>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</si>
  <si>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</si>
  <si>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</si>
  <si>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</si>
  <si>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</si>
  <si>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</si>
  <si>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</si>
  <si>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</si>
  <si>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</si>
  <si>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</si>
  <si>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</si>
  <si>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</si>
  <si>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</si>
  <si>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</si>
  <si>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</si>
  <si>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</si>
  <si>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</si>
  <si>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</si>
  <si>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</si>
  <si>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</si>
  <si>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</si>
  <si>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</si>
  <si>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</si>
  <si>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</si>
  <si>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</si>
  <si>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</si>
  <si>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</si>
  <si>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</si>
  <si>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</si>
  <si>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</si>
  <si>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</si>
  <si>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</si>
  <si>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</si>
  <si>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</si>
  <si>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</si>
  <si>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</si>
  <si>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</si>
  <si>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</si>
  <si>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</si>
  <si>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</si>
  <si>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</si>
  <si>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</si>
  <si>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</si>
  <si>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</si>
  <si>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</si>
  <si>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</si>
  <si>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</si>
  <si>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</si>
  <si>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</si>
  <si>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</si>
  <si>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</si>
  <si>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</si>
  <si>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</si>
  <si>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</si>
  <si>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</si>
  <si>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</si>
  <si>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</si>
  <si>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</si>
  <si>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</si>
  <si>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</si>
  <si>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</si>
  <si>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</si>
  <si>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</si>
  <si>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</si>
  <si>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</si>
  <si>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</si>
  <si>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</si>
  <si>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</si>
  <si>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</si>
  <si>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</si>
  <si>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</si>
  <si>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</si>
  <si>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</si>
  <si>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</si>
  <si>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</si>
  <si>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</si>
  <si>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</si>
  <si>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</si>
  <si>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</si>
  <si>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</si>
  <si>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</si>
  <si>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</si>
  <si>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</si>
  <si>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</si>
  <si>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</si>
  <si>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</si>
  <si>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</si>
  <si>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</si>
  <si>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</si>
  <si>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</si>
  <si>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</si>
  <si>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</si>
  <si>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</si>
  <si>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</si>
  <si>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</si>
  <si>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</si>
  <si>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</si>
  <si>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</si>
  <si>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</si>
  <si>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</si>
  <si>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</si>
  <si>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</si>
  <si>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</si>
  <si>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</si>
  <si>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</si>
  <si>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</si>
  <si>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</si>
  <si>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</si>
  <si>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</si>
  <si>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</si>
  <si>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</si>
  <si>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</si>
  <si>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</si>
  <si>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</si>
  <si>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</si>
  <si>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</si>
  <si>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</si>
  <si>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</si>
  <si>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</si>
  <si>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</si>
  <si>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</si>
  <si>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</si>
  <si>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</si>
  <si>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</si>
  <si>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</si>
  <si>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</si>
  <si>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</si>
  <si>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</si>
  <si>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</si>
  <si>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</si>
  <si>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</si>
  <si>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</si>
  <si>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</si>
  <si>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</si>
  <si>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</si>
  <si>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</si>
  <si>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</si>
  <si>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</si>
  <si>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</si>
  <si>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</si>
  <si>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</si>
  <si>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</si>
  <si>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</si>
  <si>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</si>
  <si>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</si>
  <si>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</si>
  <si>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</si>
  <si>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</si>
  <si>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</si>
  <si>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</si>
  <si>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</si>
  <si>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</si>
  <si>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</si>
  <si>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</si>
  <si>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</si>
  <si>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</si>
  <si>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</si>
  <si>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</si>
  <si>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</si>
  <si>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</si>
  <si>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</si>
  <si>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</si>
  <si>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</si>
  <si>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</si>
  <si>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</si>
  <si>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</si>
  <si>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</si>
  <si>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</si>
  <si>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</si>
  <si>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</si>
  <si>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</si>
  <si>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</si>
  <si>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</si>
  <si>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</si>
  <si>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</si>
  <si>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</si>
  <si>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</si>
  <si>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</si>
  <si>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</si>
  <si>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</si>
  <si>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</si>
  <si>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</si>
  <si>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</si>
  <si>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</si>
  <si>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</si>
  <si>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</si>
  <si>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</si>
  <si>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</si>
  <si>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</si>
  <si>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</si>
  <si>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</si>
  <si>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</si>
  <si>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</si>
  <si>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</si>
  <si>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</si>
  <si>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</si>
  <si>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</si>
  <si>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</si>
  <si>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</si>
  <si>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</si>
  <si>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</si>
  <si>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</si>
  <si>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</si>
  <si>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</si>
  <si>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</si>
  <si>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</si>
  <si>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</si>
  <si>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</si>
  <si>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</si>
  <si>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</si>
  <si>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</si>
  <si>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</si>
  <si>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</si>
  <si>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</si>
  <si>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</si>
  <si>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</si>
  <si>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</si>
  <si>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</si>
  <si>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</si>
  <si>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</si>
  <si>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</si>
  <si>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</si>
  <si>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</si>
  <si>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</si>
  <si>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</si>
  <si>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</si>
  <si>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</si>
  <si>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</si>
  <si>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</si>
  <si>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</si>
  <si>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</si>
  <si>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</si>
  <si>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</si>
  <si>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</si>
  <si>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</si>
  <si>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</si>
  <si>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</si>
  <si>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</si>
  <si>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</si>
  <si>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</si>
  <si>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</si>
  <si>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</si>
  <si>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</si>
  <si>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</si>
  <si>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</si>
  <si>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</si>
  <si>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</si>
  <si>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</si>
  <si>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</si>
  <si>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</si>
  <si>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</si>
  <si>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</si>
  <si>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</si>
  <si>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</si>
  <si>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</si>
  <si>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</si>
  <si>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</si>
  <si>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</si>
  <si>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</si>
  <si>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</si>
  <si>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</si>
  <si>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</si>
  <si>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</si>
  <si>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</si>
  <si>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</si>
  <si>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</si>
  <si>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</si>
  <si>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</si>
  <si>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</si>
  <si>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</si>
  <si>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</si>
  <si>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</si>
  <si>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</si>
  <si>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</si>
  <si>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</si>
  <si>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</si>
  <si>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</si>
  <si>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</si>
  <si>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</si>
  <si>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</si>
  <si>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</si>
  <si>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</si>
  <si>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</si>
  <si>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</si>
  <si>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</si>
  <si>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</si>
  <si>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</si>
  <si>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</si>
  <si>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</si>
  <si>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</si>
  <si>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</si>
  <si>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</si>
  <si>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</si>
  <si>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</si>
  <si>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</si>
  <si>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</si>
  <si>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</si>
  <si>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</si>
  <si>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</si>
  <si>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</si>
  <si>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</si>
  <si>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</si>
  <si>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</si>
  <si>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</si>
  <si>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</si>
  <si>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</si>
  <si>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</si>
  <si>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</si>
  <si>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</si>
  <si>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</si>
  <si>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</si>
  <si>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</si>
  <si>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</si>
  <si>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</si>
  <si>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</si>
  <si>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</si>
  <si>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</si>
  <si>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</si>
  <si>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</si>
  <si>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</si>
  <si>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</si>
  <si>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</si>
  <si>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</si>
  <si>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</si>
  <si>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</si>
  <si>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</si>
  <si>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</si>
  <si>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</si>
  <si>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</si>
  <si>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</si>
  <si>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</si>
  <si>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</si>
  <si>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</si>
  <si>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</si>
  <si>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</si>
  <si>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</si>
  <si>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</si>
  <si>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</si>
  <si>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</si>
  <si>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</si>
  <si>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</si>
  <si>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</si>
  <si>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</si>
  <si>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</si>
  <si>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</si>
  <si>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</si>
  <si>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</si>
  <si>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</si>
  <si>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</si>
  <si>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</si>
  <si>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</si>
  <si>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</si>
  <si>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</si>
  <si>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</si>
  <si>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</si>
  <si>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</si>
  <si>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</si>
  <si>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</si>
  <si>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</si>
  <si>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</si>
  <si>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</si>
  <si>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</si>
  <si>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</si>
  <si>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</si>
  <si>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</si>
  <si>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</si>
  <si>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</si>
  <si>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</si>
  <si>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</si>
  <si>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</si>
  <si>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</si>
  <si>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</si>
  <si>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</si>
  <si>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</si>
  <si>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</si>
  <si>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</si>
  <si>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</si>
  <si>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</si>
  <si>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</si>
  <si>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</si>
  <si>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</si>
  <si>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</si>
  <si>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</si>
  <si>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</si>
  <si>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</si>
  <si>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</si>
  <si>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</si>
  <si>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</si>
  <si>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</si>
  <si>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</si>
  <si>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</si>
  <si>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</si>
  <si>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</si>
  <si>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</si>
  <si>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</si>
  <si>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</si>
  <si>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</si>
  <si>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</si>
  <si>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</si>
  <si>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</si>
  <si>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</si>
  <si>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</si>
  <si>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</si>
  <si>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</si>
  <si>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</si>
  <si>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</si>
  <si>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</si>
  <si>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</si>
  <si>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</si>
  <si>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</si>
  <si>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</si>
  <si>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</si>
  <si>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</si>
  <si>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</si>
  <si>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</si>
  <si>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</si>
  <si>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</si>
  <si>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</si>
  <si>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</si>
  <si>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</si>
  <si>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</si>
  <si>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</si>
  <si>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</si>
  <si>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</si>
  <si>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</si>
  <si>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</si>
  <si>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</si>
  <si>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</si>
  <si>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</si>
  <si>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</si>
  <si>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</si>
  <si>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</si>
  <si>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</si>
  <si>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</si>
  <si>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</si>
  <si>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</si>
  <si>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</si>
  <si>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</si>
  <si>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</si>
  <si>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</si>
  <si>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</si>
  <si>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</si>
  <si>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</si>
  <si>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</si>
  <si>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</si>
  <si>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</si>
  <si>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</si>
  <si>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</si>
  <si>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</si>
  <si>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</si>
  <si>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</si>
  <si>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</si>
  <si>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</si>
  <si>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</si>
  <si>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</si>
  <si>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</si>
  <si>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</si>
  <si>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</si>
  <si>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</si>
  <si>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</si>
  <si>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</si>
  <si>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</si>
  <si>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</si>
  <si>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</si>
  <si>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</si>
  <si>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</si>
  <si>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</si>
  <si>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</si>
  <si>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</si>
  <si>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</si>
  <si>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</si>
  <si>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</si>
  <si>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</si>
  <si>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</si>
  <si>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</si>
  <si>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</si>
  <si>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</si>
  <si>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</si>
  <si>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</si>
  <si>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</si>
  <si>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</si>
  <si>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</si>
  <si>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</si>
  <si>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</si>
  <si>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</si>
  <si>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</si>
  <si>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</si>
  <si>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</si>
  <si>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</si>
  <si>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</si>
  <si>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</si>
  <si>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</si>
  <si>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</si>
  <si>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</si>
  <si>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</si>
  <si>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</si>
  <si>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</si>
  <si>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</si>
  <si>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</si>
  <si>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</si>
  <si>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</si>
  <si>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</si>
  <si>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</si>
  <si>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</si>
  <si>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</si>
  <si>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</si>
  <si>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</si>
  <si>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</si>
  <si>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</si>
  <si>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</si>
  <si>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</si>
  <si>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</si>
  <si>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</si>
  <si>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</si>
  <si>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</si>
  <si>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</si>
  <si>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</si>
  <si>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</si>
  <si>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</si>
  <si>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</si>
  <si>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</si>
  <si>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</si>
  <si>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</si>
  <si>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</si>
  <si>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</si>
  <si>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</si>
  <si>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</si>
  <si>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</si>
  <si>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</si>
  <si>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</si>
  <si>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</si>
  <si>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</si>
  <si>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</si>
  <si>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</si>
  <si>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</si>
  <si>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</si>
  <si>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</si>
  <si>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</si>
  <si>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</si>
  <si>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</si>
  <si>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</si>
  <si>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</si>
  <si>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</si>
  <si>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</si>
  <si>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</si>
  <si>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</si>
  <si>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</si>
  <si>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</si>
  <si>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</si>
  <si>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</si>
  <si>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</si>
  <si>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</si>
  <si>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</si>
  <si>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</si>
  <si>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</si>
  <si>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</si>
  <si>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</si>
  <si>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</si>
  <si>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</si>
  <si>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</si>
  <si>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</si>
  <si>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</si>
  <si>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</si>
  <si>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</si>
  <si>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</si>
  <si>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</si>
  <si>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</si>
  <si>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</si>
  <si>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</si>
  <si>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</si>
  <si>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</si>
  <si>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</si>
  <si>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</si>
  <si>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</si>
  <si>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</si>
  <si>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</si>
  <si>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</si>
  <si>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</si>
  <si>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</si>
  <si>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</si>
  <si>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</si>
  <si>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</si>
  <si>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</si>
  <si>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</si>
  <si>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</si>
  <si>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</si>
  <si>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</si>
  <si>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</si>
  <si>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</si>
  <si>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</si>
  <si>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</si>
  <si>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</si>
  <si>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</si>
  <si>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</si>
  <si>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</si>
  <si>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</si>
  <si>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</si>
  <si>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</si>
  <si>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</si>
  <si>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</si>
  <si>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</si>
  <si>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</si>
  <si>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</si>
  <si>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</si>
  <si>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</si>
  <si>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</si>
  <si>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</si>
  <si>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</si>
  <si>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</si>
  <si>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</si>
  <si>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</si>
  <si>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</si>
  <si>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</si>
  <si>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</si>
  <si>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</si>
  <si>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</si>
  <si>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</si>
  <si>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</si>
  <si>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</si>
  <si>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</si>
  <si>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</si>
  <si>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</si>
  <si>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</si>
  <si>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</si>
  <si>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</si>
  <si>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</si>
  <si>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</si>
  <si>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</si>
  <si>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</si>
  <si>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</si>
  <si>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</si>
  <si>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</si>
  <si>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</si>
  <si>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</si>
  <si>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</si>
  <si>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</si>
  <si>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</si>
  <si>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</si>
  <si>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</si>
  <si>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</si>
  <si>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</si>
  <si>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</si>
  <si>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</si>
  <si>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</si>
  <si>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</si>
  <si>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</si>
  <si>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</si>
  <si>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</si>
  <si>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</si>
  <si>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</si>
  <si>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</si>
  <si>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</si>
  <si>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</si>
  <si>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</si>
  <si>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</si>
  <si>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</si>
  <si>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</si>
  <si>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</si>
  <si>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</si>
  <si>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</si>
  <si>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</si>
  <si>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</si>
  <si>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</si>
  <si>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</si>
  <si>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</si>
  <si>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</si>
  <si>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</si>
  <si>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</si>
  <si>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</si>
  <si>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</si>
  <si>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</si>
  <si>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</si>
  <si>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</si>
  <si>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</si>
  <si>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</si>
  <si>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</si>
  <si>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</si>
  <si>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</si>
  <si>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</si>
  <si>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</si>
  <si>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</si>
  <si>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</si>
  <si>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</si>
  <si>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</si>
  <si>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</si>
  <si>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</si>
  <si>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</si>
  <si>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</si>
  <si>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</si>
  <si>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</si>
  <si>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</si>
  <si>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</si>
  <si>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</si>
  <si>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</si>
  <si>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</si>
  <si>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</si>
  <si>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</si>
  <si>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</si>
  <si>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</si>
  <si>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</si>
  <si>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</si>
  <si>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</si>
  <si>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</si>
  <si>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</si>
  <si>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</si>
  <si>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</si>
  <si>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</si>
  <si>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</si>
  <si>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</si>
  <si>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</si>
  <si>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</si>
  <si>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</si>
  <si>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</si>
  <si>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</si>
  <si>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</si>
  <si>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</si>
  <si>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</si>
  <si>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</si>
  <si>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</si>
  <si>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</si>
  <si>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</si>
  <si>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</si>
  <si>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</si>
  <si>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</si>
  <si>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</si>
  <si>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</si>
  <si>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</si>
  <si>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</si>
  <si>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</si>
  <si>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</si>
  <si>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</si>
  <si>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</si>
  <si>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</si>
  <si>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</si>
  <si>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</si>
  <si>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</si>
  <si>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</si>
  <si>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</si>
  <si>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</si>
  <si>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</si>
  <si>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</si>
  <si>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</si>
  <si>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</si>
  <si>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</si>
  <si>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</si>
  <si>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</si>
  <si>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</si>
  <si>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</si>
  <si>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</si>
  <si>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</si>
  <si>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</si>
  <si>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</si>
  <si>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</si>
  <si>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</si>
  <si>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</si>
  <si>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</si>
  <si>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</si>
  <si>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</si>
  <si>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</si>
  <si>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</si>
  <si>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</si>
  <si>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</si>
  <si>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</si>
  <si>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</si>
  <si>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</si>
  <si>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</si>
  <si>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</si>
  <si>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</si>
  <si>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</si>
  <si>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</si>
  <si>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</si>
  <si>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</si>
  <si>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</si>
  <si>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</si>
  <si>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</si>
  <si>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</si>
  <si>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</si>
  <si>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</si>
  <si>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</si>
  <si>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</si>
  <si>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</si>
  <si>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</si>
  <si>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</si>
  <si>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</si>
  <si>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</si>
  <si>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</si>
  <si>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</si>
  <si>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</si>
  <si>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</si>
  <si>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</si>
  <si>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</si>
  <si>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</si>
  <si>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</si>
  <si>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</si>
  <si>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</si>
  <si>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</si>
  <si>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</si>
  <si>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</si>
  <si>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</si>
  <si>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</si>
  <si>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</si>
  <si>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</si>
  <si>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</si>
  <si>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</si>
  <si>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</si>
  <si>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</si>
  <si>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</si>
  <si>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</si>
  <si>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</si>
  <si>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</si>
  <si>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</si>
  <si>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</si>
  <si>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</si>
  <si>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</si>
  <si>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</si>
  <si>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</si>
  <si>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</si>
  <si>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</si>
  <si>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</si>
  <si>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</si>
  <si>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</si>
  <si>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</si>
  <si>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</si>
  <si>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</si>
  <si>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</si>
  <si>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</si>
  <si>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</si>
  <si>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</si>
  <si>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</si>
  <si>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</si>
  <si>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</si>
  <si>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</si>
  <si>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</si>
  <si>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</si>
  <si>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</si>
  <si>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</si>
  <si>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</si>
  <si>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</si>
  <si>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</si>
  <si>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</si>
  <si>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</si>
  <si>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</si>
  <si>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</si>
  <si>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</si>
  <si>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</si>
  <si>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</si>
  <si>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</si>
  <si>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</si>
  <si>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</si>
  <si>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</si>
  <si>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</si>
  <si>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</si>
  <si>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</si>
  <si>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</si>
  <si>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</si>
  <si>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</si>
  <si>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</si>
  <si>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</si>
  <si>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</si>
  <si>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</si>
  <si>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</si>
  <si>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</si>
  <si>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</si>
  <si>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</si>
  <si>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</si>
  <si>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</si>
  <si>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</si>
  <si>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</si>
  <si>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</si>
  <si>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</si>
  <si>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</si>
  <si>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</si>
  <si>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</si>
  <si>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</si>
  <si>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</si>
  <si>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</si>
  <si>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</si>
  <si>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</si>
  <si>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</si>
  <si>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</si>
  <si>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</si>
  <si>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</si>
  <si>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</si>
  <si>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</si>
  <si>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</si>
  <si>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</si>
  <si>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</si>
  <si>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</si>
  <si>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</si>
  <si>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</si>
  <si>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</si>
  <si>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</si>
  <si>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</si>
  <si>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</si>
  <si>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</si>
  <si>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</si>
  <si>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</si>
  <si>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</si>
  <si>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</si>
  <si>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</si>
  <si>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</si>
  <si>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</si>
  <si>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</si>
  <si>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</si>
  <si>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</si>
  <si>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</si>
  <si>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</si>
  <si>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</si>
  <si>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</si>
  <si>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</si>
  <si>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</si>
  <si>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</si>
  <si>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</si>
  <si>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</si>
  <si>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</si>
  <si>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</si>
  <si>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</si>
  <si>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</si>
  <si>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</si>
  <si>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</si>
  <si>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</si>
  <si>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</si>
  <si>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</si>
  <si>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</si>
  <si>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</si>
  <si>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</si>
  <si>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</si>
  <si>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</si>
  <si>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</si>
  <si>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</si>
  <si>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</si>
  <si>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</si>
  <si>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</si>
  <si>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</si>
  <si>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</si>
  <si>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</si>
  <si>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</si>
  <si>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</si>
  <si>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</si>
  <si>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</si>
  <si>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</si>
  <si>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</si>
  <si>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</si>
  <si>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</si>
  <si>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</si>
  <si>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</si>
  <si>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</si>
  <si>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</si>
  <si>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</si>
  <si>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</si>
  <si>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</si>
  <si>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</si>
  <si>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</si>
  <si>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</si>
  <si>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</si>
  <si>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</si>
  <si>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</si>
  <si>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</si>
  <si>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</si>
  <si>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</si>
  <si>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</si>
  <si>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</si>
  <si>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</si>
  <si>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</si>
  <si>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</si>
  <si>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</si>
  <si>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</si>
  <si>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</si>
  <si>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</si>
  <si>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</si>
  <si>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</si>
  <si>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</si>
  <si>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</si>
  <si>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</si>
  <si>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</si>
  <si>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</si>
  <si>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</si>
  <si>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</si>
  <si>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</si>
  <si>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</si>
  <si>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</si>
  <si>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</si>
  <si>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</si>
  <si>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</si>
  <si>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</si>
  <si>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</si>
  <si>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</si>
  <si>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</si>
  <si>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</si>
  <si>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</si>
  <si>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</si>
  <si>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</si>
  <si>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</si>
  <si>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</si>
  <si>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</si>
  <si>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</si>
  <si>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</si>
  <si>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</si>
  <si>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</si>
  <si>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</si>
  <si>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</si>
  <si>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</si>
  <si>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</si>
  <si>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</si>
  <si>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</si>
  <si>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</si>
  <si>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</si>
  <si>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</si>
  <si>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</si>
  <si>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</si>
  <si>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</si>
  <si>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</si>
  <si>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</si>
  <si>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</si>
  <si>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</si>
  <si>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</si>
  <si>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</si>
  <si>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</si>
  <si>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</si>
  <si>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</si>
  <si>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</si>
  <si>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</si>
  <si>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</si>
  <si>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</si>
  <si>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</si>
  <si>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</si>
  <si>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</si>
  <si>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</si>
  <si>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</si>
  <si>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</si>
  <si>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</si>
  <si>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</si>
  <si>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</si>
  <si>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</si>
  <si>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</si>
  <si>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</si>
  <si>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</si>
  <si>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</si>
  <si>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</si>
  <si>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</si>
  <si>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</si>
  <si>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</si>
  <si>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</si>
  <si>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</si>
  <si>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</si>
  <si>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</si>
  <si>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</si>
  <si>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</si>
  <si>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</si>
  <si>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</si>
  <si>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</si>
  <si>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</si>
  <si>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</si>
  <si>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</si>
  <si>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</si>
  <si>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</si>
  <si>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</si>
  <si>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</si>
  <si>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</si>
  <si>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</si>
  <si>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</si>
  <si>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</si>
  <si>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</si>
  <si>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</si>
  <si>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</si>
  <si>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</si>
  <si>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</si>
  <si>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</si>
  <si>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</si>
  <si>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</si>
  <si>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</si>
  <si>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</si>
  <si>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</si>
  <si>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</si>
  <si>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</si>
  <si>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</si>
  <si>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</si>
  <si>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</si>
  <si>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</si>
  <si>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</si>
  <si>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</si>
  <si>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</si>
  <si>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</si>
  <si>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</si>
  <si>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</si>
  <si>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</si>
  <si>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</si>
  <si>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</si>
  <si>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</si>
  <si>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</si>
  <si>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</si>
  <si>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</si>
  <si>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</si>
  <si>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</si>
  <si>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</si>
  <si>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</si>
  <si>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</si>
  <si>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</si>
  <si>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</si>
  <si>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</si>
  <si>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</si>
  <si>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</si>
  <si>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</si>
  <si>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</si>
  <si>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</si>
  <si>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</si>
  <si>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</si>
  <si>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</si>
  <si>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</si>
  <si>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</si>
  <si>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</si>
  <si>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</si>
  <si>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</si>
  <si>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</si>
  <si>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</si>
  <si>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</si>
  <si>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</si>
  <si>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</si>
  <si>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</si>
  <si>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</si>
  <si>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</si>
  <si>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</si>
  <si>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</si>
  <si>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</si>
  <si>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</si>
  <si>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</si>
  <si>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</si>
  <si>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</si>
  <si>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</si>
  <si>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</si>
  <si>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</si>
  <si>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</si>
  <si>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</si>
  <si>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</si>
  <si>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</si>
  <si>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</si>
  <si>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</si>
  <si>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</si>
  <si>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</si>
  <si>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</si>
  <si>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</si>
  <si>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</si>
  <si>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</si>
  <si>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</si>
  <si>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</si>
  <si>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</si>
  <si>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</si>
  <si>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</si>
  <si>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</si>
  <si>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</si>
  <si>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</si>
  <si>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</si>
  <si>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</si>
  <si>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</si>
  <si>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</si>
  <si>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</si>
  <si>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</si>
  <si>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</si>
  <si>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</si>
  <si>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</si>
  <si>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</si>
  <si>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</si>
  <si>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</si>
  <si>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</si>
  <si>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</si>
  <si>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</si>
  <si>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</si>
  <si>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</si>
  <si>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</si>
  <si>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</si>
  <si>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</si>
  <si>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</si>
  <si>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</si>
  <si>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</si>
  <si>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</si>
  <si>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</si>
  <si>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</si>
  <si>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</si>
  <si>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</si>
  <si>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</si>
  <si>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</si>
  <si>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</si>
  <si>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</si>
  <si>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</si>
  <si>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</si>
  <si>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</si>
  <si>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</si>
  <si>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</si>
  <si>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</si>
  <si>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</si>
  <si>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</si>
  <si>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</si>
  <si>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</si>
  <si>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</si>
  <si>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</si>
  <si>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</si>
  <si>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</si>
  <si>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</si>
  <si>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</si>
  <si>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</si>
  <si>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</si>
  <si>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</si>
  <si>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</si>
  <si>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</si>
  <si>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</si>
  <si>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</si>
  <si>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</si>
  <si>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</si>
  <si>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</si>
  <si>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</si>
  <si>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</si>
  <si>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</si>
  <si>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</si>
  <si>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</si>
  <si>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</si>
  <si>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</si>
  <si>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</si>
  <si>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</si>
  <si>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</si>
  <si>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</si>
  <si>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</si>
  <si>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</si>
  <si>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</si>
  <si>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</si>
  <si>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</si>
  <si>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</si>
  <si>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</si>
  <si>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</si>
  <si>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</si>
  <si>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</si>
  <si>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</si>
  <si>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</si>
  <si>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</si>
  <si>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</si>
  <si>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</si>
  <si>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</si>
  <si>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</si>
  <si>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</si>
  <si>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</si>
  <si>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</si>
  <si>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</si>
  <si>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</si>
  <si>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</si>
  <si>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</si>
  <si>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</si>
  <si>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</si>
  <si>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</si>
  <si>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</si>
  <si>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</si>
  <si>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</si>
  <si>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</si>
  <si>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</si>
  <si>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</si>
  <si>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</si>
  <si>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</si>
  <si>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</si>
  <si>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</si>
  <si>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</si>
  <si>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</si>
  <si>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</si>
  <si>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</si>
  <si>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</si>
  <si>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</si>
  <si>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</si>
  <si>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</si>
  <si>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</si>
  <si>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</si>
  <si>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</si>
  <si>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</si>
  <si>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</si>
  <si>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</si>
  <si>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</si>
  <si>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</si>
  <si>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</si>
  <si>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</si>
  <si>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</si>
  <si>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</si>
  <si>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</si>
  <si>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</si>
  <si>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</si>
  <si>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</si>
  <si>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</si>
  <si>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</si>
  <si>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</si>
  <si>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</si>
  <si>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</si>
  <si>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</si>
  <si>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</si>
  <si>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</si>
  <si>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</si>
  <si>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</si>
  <si>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</si>
  <si>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</si>
  <si>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</si>
  <si>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</si>
  <si>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</si>
  <si>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</si>
  <si>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</si>
  <si>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</si>
  <si>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</si>
  <si>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</si>
  <si>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</si>
  <si>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</si>
  <si>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</si>
  <si>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</si>
  <si>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</si>
  <si>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</si>
  <si>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</si>
  <si>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</si>
  <si>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</si>
  <si>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</si>
  <si>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</si>
  <si>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</si>
  <si>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</si>
  <si>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</si>
  <si>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</si>
  <si>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</si>
  <si>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</si>
  <si>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</si>
  <si>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</si>
  <si>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</si>
  <si>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</si>
  <si>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</si>
  <si>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</si>
  <si>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</si>
  <si>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</si>
  <si>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</si>
  <si>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</si>
  <si>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</si>
  <si>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</si>
  <si>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</si>
  <si>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</si>
  <si>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</si>
  <si>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</si>
  <si>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</si>
  <si>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</si>
  <si>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</si>
  <si>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</si>
  <si>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</si>
  <si>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</si>
  <si>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</si>
  <si>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</si>
  <si>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</si>
  <si>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</si>
  <si>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</si>
  <si>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</si>
  <si>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</si>
  <si>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</si>
  <si>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</si>
  <si>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</si>
  <si>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</si>
  <si>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</si>
  <si>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</si>
  <si>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</si>
  <si>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</si>
  <si>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</si>
  <si>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</si>
  <si>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</si>
  <si>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</si>
  <si>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</si>
  <si>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</si>
  <si>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</si>
  <si>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</si>
  <si>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</si>
  <si>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</si>
  <si>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</si>
  <si>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</si>
  <si>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</si>
  <si>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</si>
  <si>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</si>
  <si>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</si>
  <si>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</si>
  <si>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</si>
  <si>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</si>
  <si>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</si>
  <si>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</si>
  <si>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</si>
  <si>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</si>
  <si>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</si>
  <si>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</si>
  <si>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</si>
  <si>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</si>
  <si>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</si>
  <si>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</si>
  <si>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</si>
  <si>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</si>
  <si>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</si>
  <si>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</si>
  <si>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</si>
  <si>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</si>
  <si>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</si>
  <si>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</si>
  <si>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</si>
  <si>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</si>
  <si>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</si>
  <si>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</si>
  <si>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</si>
  <si>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</si>
  <si>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</si>
  <si>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</si>
  <si>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</si>
  <si>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</si>
  <si>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</si>
  <si>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</si>
  <si>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</si>
  <si>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</si>
  <si>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</si>
  <si>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</si>
  <si>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</si>
  <si>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</si>
  <si>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</si>
  <si>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</si>
  <si>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</si>
  <si>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</si>
  <si>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</si>
  <si>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</si>
  <si>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</si>
  <si>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</si>
  <si>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</si>
  <si>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</si>
  <si>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</si>
  <si>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</si>
  <si>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</si>
  <si>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</si>
  <si>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</si>
  <si>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</si>
  <si>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</si>
  <si>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</si>
  <si>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</si>
  <si>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</si>
  <si>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</si>
  <si>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</si>
  <si>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</si>
  <si>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</si>
  <si>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</si>
  <si>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</si>
  <si>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</si>
  <si>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</si>
  <si>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</si>
  <si>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</si>
  <si>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</si>
  <si>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</si>
  <si>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</si>
  <si>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</si>
  <si>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</si>
  <si>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</si>
  <si>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</si>
  <si>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</si>
  <si>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</si>
  <si>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</si>
  <si>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</si>
  <si>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</si>
  <si>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</si>
  <si>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</si>
  <si>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</si>
  <si>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</si>
  <si>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</si>
  <si>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</si>
  <si>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</si>
  <si>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</si>
  <si>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</si>
  <si>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</si>
  <si>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</si>
  <si>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</si>
  <si>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</si>
  <si>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</si>
  <si>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</si>
  <si>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</si>
  <si>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</si>
  <si>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</si>
  <si>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</si>
  <si>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</si>
  <si>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</si>
  <si>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</si>
  <si>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</si>
  <si>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</si>
  <si>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</si>
  <si>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</si>
  <si>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</si>
  <si>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</si>
  <si>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</si>
  <si>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</si>
  <si>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</si>
  <si>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</si>
  <si>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</si>
  <si>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</si>
  <si>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</si>
  <si>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</si>
  <si>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</si>
  <si>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</si>
  <si>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</si>
  <si>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</si>
  <si>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</si>
  <si>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</si>
  <si>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</si>
  <si>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</si>
  <si>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</si>
  <si>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</si>
  <si>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</si>
  <si>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</si>
  <si>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</si>
  <si>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</si>
  <si>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</si>
  <si>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</si>
  <si>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</si>
  <si>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</si>
  <si>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</si>
  <si>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</si>
  <si>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</si>
  <si>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</si>
  <si>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</si>
  <si>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</si>
  <si>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</si>
  <si>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</si>
  <si>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</si>
  <si>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</si>
  <si>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</si>
  <si>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</si>
  <si>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</si>
  <si>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</si>
  <si>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</si>
  <si>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</si>
  <si>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</si>
  <si>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</si>
  <si>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</si>
  <si>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</si>
  <si>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</si>
  <si>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</si>
  <si>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</si>
  <si>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</si>
  <si>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</si>
  <si>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</si>
  <si>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</si>
  <si>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</si>
  <si>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</si>
  <si>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</si>
  <si>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</si>
  <si>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</si>
  <si>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</si>
  <si>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</si>
  <si>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</si>
  <si>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</si>
  <si>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</si>
  <si>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</si>
  <si>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</si>
  <si>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</si>
  <si>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</si>
  <si>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</si>
  <si>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</si>
  <si>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</si>
  <si>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</si>
  <si>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</si>
  <si>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</si>
  <si>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</si>
  <si>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</si>
  <si>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</si>
  <si>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</si>
  <si>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</si>
  <si>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</si>
  <si>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</si>
  <si>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</si>
  <si>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</si>
  <si>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</si>
  <si>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</si>
  <si>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</si>
  <si>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</si>
  <si>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</si>
  <si>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</si>
  <si>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</si>
  <si>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</si>
  <si>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</si>
  <si>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</si>
  <si>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</si>
  <si>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</si>
  <si>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</si>
  <si>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</si>
  <si>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</si>
  <si>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</si>
  <si>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</si>
  <si>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</si>
  <si>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</si>
  <si>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</si>
  <si>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</si>
  <si>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</si>
  <si>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</si>
  <si>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</si>
  <si>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</si>
  <si>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</si>
  <si>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</si>
  <si>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</si>
  <si>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</si>
  <si>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</si>
  <si>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</si>
  <si>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</si>
  <si>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</si>
  <si>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</si>
  <si>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</si>
  <si>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</si>
  <si>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</si>
  <si>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</si>
  <si>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</si>
  <si>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</si>
  <si>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</si>
  <si>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</si>
  <si>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</si>
  <si>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</si>
  <si>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</si>
  <si>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</si>
  <si>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</si>
  <si>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</si>
  <si>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</si>
  <si>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</si>
  <si>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</si>
  <si>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</si>
  <si>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</si>
  <si>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</si>
  <si>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</si>
  <si>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</si>
  <si>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</si>
  <si>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</si>
  <si>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</si>
  <si>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</si>
  <si>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</si>
  <si>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</si>
  <si>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</si>
  <si>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</si>
  <si>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</si>
  <si>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</si>
  <si>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</si>
  <si>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</si>
  <si>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</si>
  <si>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</si>
  <si>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</si>
  <si>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</si>
  <si>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</si>
  <si>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</si>
  <si>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</si>
  <si>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</si>
  <si>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</si>
  <si>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</si>
  <si>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</si>
  <si>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</si>
  <si>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</si>
  <si>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</si>
  <si>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</si>
  <si>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</si>
  <si>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</si>
  <si>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</si>
  <si>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</si>
  <si>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</si>
  <si>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</si>
  <si>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</si>
  <si>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</si>
  <si>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</si>
  <si>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</si>
  <si>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</si>
  <si>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</si>
  <si>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</si>
  <si>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</si>
  <si>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</si>
  <si>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</si>
  <si>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</si>
  <si>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</si>
  <si>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</si>
  <si>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</si>
  <si>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</si>
  <si>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</si>
  <si>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</si>
  <si>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</si>
  <si>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</si>
  <si>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</si>
  <si>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</si>
  <si>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</si>
  <si>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</si>
  <si>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</si>
  <si>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</si>
  <si>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</si>
  <si>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</si>
  <si>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</si>
  <si>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</si>
  <si>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</si>
  <si>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</si>
  <si>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</si>
  <si>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</si>
  <si>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</si>
  <si>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</si>
  <si>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</si>
  <si>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</si>
  <si>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</si>
  <si>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</si>
  <si>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</si>
  <si>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</si>
  <si>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</si>
  <si>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</si>
  <si>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</si>
  <si>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</si>
  <si>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</si>
  <si>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</si>
  <si>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</si>
  <si>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</si>
  <si>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</si>
  <si>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</si>
  <si>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</si>
  <si>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</si>
  <si>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</si>
  <si>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</si>
  <si>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</si>
  <si>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</si>
  <si>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</si>
  <si>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</si>
  <si>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</si>
  <si>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</si>
  <si>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</si>
  <si>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</si>
  <si>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</si>
  <si>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</si>
  <si>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</si>
  <si>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</si>
  <si>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</si>
  <si>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</si>
  <si>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</si>
  <si>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</si>
  <si>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</si>
  <si>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</si>
  <si>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</si>
  <si>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</si>
  <si>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</si>
  <si>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</si>
  <si>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</si>
  <si>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</si>
  <si>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</si>
  <si>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</si>
  <si>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</si>
  <si>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</si>
  <si>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</si>
  <si>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</si>
  <si>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</si>
  <si>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</si>
  <si>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</si>
  <si>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</si>
  <si>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</si>
  <si>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</si>
  <si>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</si>
  <si>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</si>
  <si>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</si>
  <si>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</si>
  <si>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</si>
  <si>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</si>
  <si>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</si>
  <si>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</si>
  <si>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</si>
  <si>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</si>
  <si>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</si>
  <si>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</si>
  <si>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</si>
  <si>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</si>
  <si>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</si>
  <si>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</si>
  <si>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</si>
  <si>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</si>
  <si>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</si>
  <si>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</si>
  <si>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</si>
  <si>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</si>
  <si>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</si>
  <si>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</si>
  <si>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</si>
  <si>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</si>
  <si>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</si>
  <si>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</si>
  <si>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</si>
  <si>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</si>
  <si>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</si>
  <si>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</si>
  <si>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</si>
  <si>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</si>
  <si>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</si>
  <si>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</si>
  <si>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</si>
  <si>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</si>
  <si>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</si>
  <si>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</si>
  <si>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</si>
  <si>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</si>
  <si>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</si>
  <si>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</si>
  <si>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</si>
  <si>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</si>
  <si>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</si>
  <si>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</si>
  <si>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</si>
  <si>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</si>
  <si>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</si>
  <si>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</si>
  <si>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</si>
  <si>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</si>
  <si>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</si>
  <si>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</si>
  <si>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</si>
  <si>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</si>
  <si>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</si>
  <si>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</si>
  <si>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</si>
  <si>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</si>
  <si>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</si>
  <si>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</si>
  <si>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</si>
  <si>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</si>
  <si>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</si>
  <si>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</si>
  <si>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</si>
  <si>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</si>
  <si>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</si>
  <si>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</si>
  <si>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</si>
  <si>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</si>
  <si>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</si>
  <si>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</si>
  <si>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</si>
  <si>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</si>
  <si>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</si>
  <si>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</si>
  <si>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</si>
  <si>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</si>
  <si>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</si>
  <si>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</si>
  <si>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</si>
  <si>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</si>
  <si>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</si>
  <si>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</si>
  <si>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</si>
  <si>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</si>
  <si>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</si>
  <si>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</si>
  <si>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</si>
  <si>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</si>
  <si>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</si>
  <si>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</si>
  <si>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</si>
  <si>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</si>
  <si>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</si>
  <si>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</si>
  <si>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</si>
  <si>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</si>
  <si>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</si>
  <si>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</si>
  <si>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</si>
  <si>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</si>
  <si>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</si>
  <si>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</si>
  <si>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</si>
  <si>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</si>
  <si>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</si>
  <si>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</si>
  <si>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</si>
  <si>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</si>
  <si>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</si>
  <si>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</si>
  <si>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</si>
  <si>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</si>
  <si>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</si>
  <si>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</si>
  <si>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</si>
  <si>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</si>
  <si>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</si>
  <si>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</si>
  <si>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</si>
  <si>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</si>
  <si>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</si>
  <si>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</si>
  <si>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</si>
  <si>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</si>
  <si>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</si>
  <si>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</si>
  <si>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</si>
  <si>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</si>
  <si>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</si>
  <si>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</si>
  <si>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</si>
  <si>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</si>
  <si>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</si>
  <si>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</si>
  <si>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</si>
  <si>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</si>
  <si>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</si>
  <si>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</si>
  <si>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</si>
  <si>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</si>
  <si>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</si>
  <si>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</si>
  <si>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</si>
  <si>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</si>
  <si>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</si>
  <si>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</si>
  <si>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</si>
  <si>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</si>
  <si>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</si>
  <si>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</si>
  <si>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</si>
  <si>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</si>
  <si>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</si>
  <si>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</si>
  <si>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</si>
  <si>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</si>
  <si>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</si>
  <si>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</si>
  <si>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</si>
  <si>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</si>
  <si>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</si>
  <si>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</si>
  <si>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</si>
  <si>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</si>
  <si>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</si>
  <si>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</si>
  <si>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</si>
  <si>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</si>
  <si>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</si>
  <si>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</si>
  <si>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</si>
  <si>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</si>
  <si>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</si>
  <si>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</si>
  <si>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</si>
  <si>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</si>
  <si>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</si>
  <si>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</si>
  <si>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</si>
  <si>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</si>
  <si>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</si>
  <si>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</si>
  <si>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</si>
  <si>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</si>
  <si>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</si>
  <si>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</si>
  <si>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</si>
  <si>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</si>
  <si>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</si>
  <si>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</si>
  <si>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</si>
  <si>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</si>
  <si>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</si>
  <si>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</si>
  <si>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</si>
  <si>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</si>
  <si>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</si>
  <si>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</si>
  <si>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</si>
  <si>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</si>
  <si>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</si>
  <si>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</si>
  <si>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</si>
  <si>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</si>
  <si>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</si>
  <si>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</si>
  <si>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</si>
  <si>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</si>
  <si>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</si>
  <si>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</si>
  <si>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</si>
  <si>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</si>
  <si>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</si>
  <si>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</si>
  <si>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</si>
  <si>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</si>
  <si>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</si>
  <si>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</si>
  <si>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</si>
  <si>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</si>
  <si>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</si>
  <si>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</si>
  <si>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</si>
  <si>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</si>
  <si>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</si>
  <si>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</si>
  <si>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</si>
  <si>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</si>
  <si>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</si>
  <si>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</si>
  <si>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</si>
  <si>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</si>
  <si>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</si>
  <si>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</si>
  <si>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</si>
  <si>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</si>
  <si>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</si>
  <si>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</si>
  <si>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</si>
  <si>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</si>
  <si>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</si>
  <si>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</si>
  <si>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</si>
  <si>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</si>
  <si>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</si>
  <si>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</si>
  <si>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</si>
  <si>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</si>
  <si>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</si>
  <si>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</si>
  <si>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</si>
  <si>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</si>
  <si>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</si>
  <si>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</si>
  <si>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</si>
  <si>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</si>
  <si>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</si>
  <si>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</si>
  <si>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</si>
  <si>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</si>
  <si>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</si>
  <si>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</si>
  <si>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</si>
  <si>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</si>
  <si>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</si>
  <si>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</si>
  <si>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</si>
  <si>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</si>
  <si>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</si>
  <si>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</si>
  <si>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</si>
  <si>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</si>
  <si>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</si>
  <si>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</si>
  <si>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</si>
  <si>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</si>
  <si>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</si>
  <si>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</si>
  <si>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</si>
  <si>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</si>
  <si>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</si>
  <si>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</si>
  <si>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</si>
  <si>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</si>
  <si>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</si>
  <si>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</si>
  <si>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</si>
  <si>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</si>
  <si>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</si>
  <si>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</si>
  <si>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</si>
  <si>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</si>
  <si>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</si>
  <si>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</si>
  <si>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</si>
  <si>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</si>
  <si>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</si>
  <si>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</si>
  <si>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</si>
  <si>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</si>
  <si>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</si>
  <si>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</si>
  <si>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</si>
  <si>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</si>
  <si>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</si>
  <si>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</si>
  <si>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</si>
  <si>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</si>
  <si>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</si>
  <si>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</si>
  <si>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</si>
  <si>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</si>
  <si>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</si>
  <si>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</si>
  <si>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</si>
  <si>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</si>
  <si>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</si>
  <si>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</si>
  <si>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</si>
  <si>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</si>
  <si>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</si>
  <si>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</si>
  <si>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</si>
  <si>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</si>
  <si>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</si>
  <si>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</si>
  <si>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</si>
  <si>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</si>
  <si>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</si>
  <si>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</si>
  <si>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</si>
  <si>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</si>
  <si>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</si>
  <si>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</si>
  <si>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</si>
  <si>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</si>
  <si>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</si>
  <si>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</si>
  <si>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</si>
  <si>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</si>
  <si>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</si>
  <si>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</si>
  <si>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</si>
  <si>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</si>
  <si>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</si>
  <si>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</si>
  <si>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</si>
  <si>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</si>
  <si>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</si>
  <si>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</si>
  <si>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</si>
  <si>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</si>
  <si>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</si>
  <si>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</si>
  <si>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</si>
  <si>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</si>
  <si>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</si>
  <si>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</si>
  <si>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</si>
  <si>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</si>
  <si>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</si>
  <si>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</si>
  <si>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</si>
  <si>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</si>
  <si>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</si>
  <si>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</si>
  <si>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</si>
  <si>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</si>
  <si>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</si>
  <si>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</si>
  <si>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</si>
  <si>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</si>
  <si>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</si>
  <si>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</si>
  <si>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</si>
  <si>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</si>
  <si>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</si>
  <si>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</si>
  <si>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</si>
  <si>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</si>
  <si>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</si>
  <si>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</si>
  <si>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</si>
  <si>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</si>
  <si>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</si>
  <si>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</si>
  <si>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</si>
  <si>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</si>
  <si>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</si>
  <si>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</si>
  <si>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</si>
  <si>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</si>
  <si>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</si>
  <si>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</si>
  <si>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</si>
  <si>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</si>
  <si>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</si>
  <si>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</si>
  <si>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</si>
  <si>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</si>
  <si>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</si>
  <si>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</si>
  <si>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</si>
  <si>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</si>
  <si>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</si>
  <si>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</si>
  <si>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</si>
  <si>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</si>
  <si>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</si>
  <si>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</si>
  <si>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</si>
  <si>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</si>
  <si>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</si>
  <si>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</si>
  <si>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</si>
  <si>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</si>
  <si>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</si>
  <si>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</si>
  <si>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</si>
  <si>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</si>
  <si>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</si>
  <si>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</si>
  <si>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</si>
  <si>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</si>
  <si>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</si>
  <si>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</si>
  <si>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</si>
  <si>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</si>
  <si>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</si>
  <si>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</si>
  <si>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</si>
  <si>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</si>
  <si>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</si>
  <si>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</si>
  <si>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</si>
  <si>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</si>
  <si>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</si>
  <si>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</si>
  <si>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</si>
  <si>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</si>
  <si>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</si>
  <si>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</si>
  <si>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</si>
  <si>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</si>
  <si>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</si>
  <si>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</si>
  <si>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</si>
  <si>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</si>
  <si>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</si>
  <si>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</si>
  <si>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</si>
  <si>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</si>
  <si>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</si>
  <si>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</si>
  <si>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</si>
  <si>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</si>
  <si>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</si>
  <si>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</si>
  <si>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</si>
  <si>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</si>
  <si>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</si>
  <si>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</si>
  <si>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</si>
  <si>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</si>
  <si>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</si>
  <si>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</si>
  <si>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</si>
  <si>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</si>
  <si>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</si>
  <si>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</si>
  <si>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</si>
  <si>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</si>
  <si>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</si>
  <si>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</si>
  <si>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</si>
  <si>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</si>
  <si>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</si>
  <si>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</si>
  <si>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</si>
  <si>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</si>
  <si>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</si>
  <si>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</si>
  <si>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</si>
  <si>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</si>
  <si>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</si>
  <si>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</si>
  <si>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</si>
  <si>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</si>
  <si>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</si>
  <si>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</si>
  <si>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</si>
  <si>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</si>
  <si>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</si>
  <si>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</si>
  <si>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</si>
  <si>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</si>
  <si>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</si>
  <si>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</si>
  <si>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</si>
  <si>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</si>
  <si>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</si>
  <si>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</si>
  <si>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</si>
  <si>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</si>
  <si>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</si>
  <si>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</si>
  <si>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</si>
  <si>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</si>
  <si>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</si>
  <si>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</si>
  <si>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</si>
  <si>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</si>
  <si>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</si>
  <si>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</si>
  <si>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</si>
  <si>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</si>
  <si>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</si>
  <si>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</si>
  <si>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</si>
  <si>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</si>
  <si>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</si>
  <si>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</si>
  <si>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</si>
  <si>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</si>
  <si>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</si>
  <si>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</si>
  <si>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</si>
  <si>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</si>
  <si>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</si>
  <si>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</si>
  <si>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</si>
  <si>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</si>
  <si>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</si>
  <si>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</si>
  <si>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</si>
  <si>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</si>
  <si>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</si>
  <si>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</si>
  <si>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</si>
  <si>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</si>
  <si>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</si>
  <si>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</si>
  <si>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</si>
  <si>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</si>
  <si>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</si>
  <si>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</si>
  <si>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</si>
  <si>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</si>
  <si>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</si>
  <si>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</si>
  <si>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</si>
  <si>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</si>
  <si>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</si>
  <si>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</si>
  <si>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</si>
  <si>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</si>
  <si>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</si>
  <si>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</si>
  <si>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</si>
  <si>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</si>
  <si>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</si>
  <si>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</si>
  <si>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</si>
  <si>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</si>
  <si>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</si>
  <si>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</si>
  <si>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</si>
  <si>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</si>
  <si>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</si>
  <si>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</si>
  <si>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</si>
  <si>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</si>
  <si>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</si>
  <si>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</si>
  <si>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</si>
  <si>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</si>
  <si>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</si>
  <si>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</si>
  <si>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</si>
  <si>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</si>
  <si>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</si>
  <si>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</si>
  <si>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</si>
  <si>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</si>
  <si>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</si>
  <si>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</si>
  <si>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</si>
  <si>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</si>
  <si>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</si>
  <si>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</si>
  <si>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</si>
  <si>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</si>
  <si>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</si>
  <si>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</si>
  <si>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</si>
  <si>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</si>
  <si>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</si>
  <si>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</si>
  <si>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</si>
  <si>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</si>
  <si>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</si>
  <si>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</si>
  <si>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</si>
  <si>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</si>
  <si>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</si>
  <si>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</si>
  <si>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</si>
  <si>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</si>
  <si>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</si>
  <si>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</si>
  <si>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</si>
  <si>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</si>
  <si>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</si>
  <si>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</si>
  <si>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</si>
  <si>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</si>
  <si>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</si>
  <si>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</si>
  <si>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</si>
  <si>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</si>
  <si>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</si>
  <si>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</si>
  <si>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</si>
  <si>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</si>
  <si>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</si>
  <si>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</si>
  <si>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</si>
  <si>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</si>
  <si>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</si>
  <si>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</si>
  <si>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</si>
  <si>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</si>
  <si>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</si>
  <si>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</si>
  <si>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</si>
  <si>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</si>
  <si>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</si>
  <si>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</si>
  <si>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</si>
  <si>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</si>
  <si>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</si>
  <si>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</si>
  <si>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</si>
  <si>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</si>
  <si>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</si>
  <si>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</si>
  <si>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</si>
  <si>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</si>
  <si>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</si>
  <si>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</si>
  <si>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</si>
  <si>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</si>
  <si>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</si>
  <si>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</si>
  <si>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</si>
  <si>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</si>
  <si>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</si>
  <si>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</si>
  <si>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</si>
  <si>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</si>
  <si>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</si>
  <si>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</si>
  <si>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</si>
  <si>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</si>
  <si>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</si>
  <si>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</si>
  <si>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</si>
  <si>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</si>
  <si>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</si>
  <si>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</si>
  <si>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</si>
  <si>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</si>
  <si>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</si>
  <si>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</si>
  <si>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</si>
  <si>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</si>
  <si>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</si>
  <si>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</si>
  <si>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</si>
  <si>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</si>
  <si>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</si>
  <si>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</si>
  <si>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</si>
  <si>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</si>
  <si>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</si>
  <si>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</si>
  <si>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</si>
  <si>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</si>
  <si>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</si>
  <si>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</si>
  <si>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</si>
  <si>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</si>
  <si>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</si>
  <si>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</si>
  <si>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</si>
  <si>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</si>
  <si>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</si>
  <si>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</si>
  <si>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</si>
  <si>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</si>
  <si>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</si>
  <si>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</si>
  <si>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</si>
  <si>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</si>
  <si>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</si>
  <si>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</si>
  <si>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</si>
  <si>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</si>
  <si>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</si>
  <si>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</si>
  <si>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</si>
  <si>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</si>
  <si>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</si>
  <si>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</si>
  <si>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</si>
  <si>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</si>
  <si>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</si>
  <si>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</si>
  <si>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</si>
  <si>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</si>
  <si>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</si>
  <si>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</si>
  <si>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</si>
  <si>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</si>
  <si>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</si>
  <si>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</si>
  <si>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</si>
  <si>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</si>
  <si>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</si>
  <si>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</si>
  <si>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</si>
  <si>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</si>
  <si>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</si>
  <si>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</si>
  <si>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</si>
  <si>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</si>
  <si>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</si>
  <si>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</si>
  <si>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</si>
  <si>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</si>
  <si>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</si>
  <si>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</si>
  <si>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</si>
  <si>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</si>
  <si>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</si>
  <si>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</si>
  <si>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</si>
  <si>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</si>
  <si>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</si>
  <si>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</si>
  <si>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</si>
  <si>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</si>
  <si>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</si>
  <si>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</si>
  <si>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</si>
  <si>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</si>
  <si>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</si>
  <si>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</si>
  <si>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</si>
  <si>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</si>
  <si>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</si>
  <si>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</si>
  <si>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</si>
  <si>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</si>
  <si>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</si>
  <si>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</si>
  <si>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</si>
  <si>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</si>
  <si>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</si>
  <si>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</si>
  <si>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</si>
  <si>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</si>
  <si>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</si>
  <si>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</si>
  <si>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</si>
  <si>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</si>
  <si>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</si>
  <si>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</si>
  <si>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</si>
  <si>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</si>
  <si>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</si>
  <si>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</si>
  <si>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</si>
  <si>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</si>
  <si>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</si>
  <si>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</si>
  <si>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</si>
  <si>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</si>
  <si>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</si>
  <si>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</si>
  <si>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</si>
  <si>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</si>
  <si>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</si>
  <si>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</si>
  <si>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</si>
  <si>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</si>
  <si>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</si>
  <si>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</si>
  <si>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</si>
  <si>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</si>
  <si>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</si>
  <si>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</si>
  <si>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</si>
  <si>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</si>
  <si>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</si>
  <si>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</si>
  <si>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</si>
  <si>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</si>
  <si>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</si>
  <si>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</si>
  <si>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</si>
  <si>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</si>
  <si>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</si>
  <si>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</si>
  <si>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</si>
  <si>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</si>
  <si>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</si>
  <si>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</si>
  <si>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</si>
  <si>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</si>
  <si>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</si>
  <si>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</si>
  <si>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</si>
  <si>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</si>
  <si>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</si>
  <si>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</si>
  <si>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</si>
  <si>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</si>
  <si>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</si>
  <si>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</si>
  <si>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</si>
  <si>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</si>
  <si>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</si>
  <si>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</si>
  <si>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</si>
  <si>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</si>
  <si>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</si>
  <si>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</si>
  <si>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</si>
  <si>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</si>
  <si>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</si>
  <si>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</si>
  <si>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</si>
  <si>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</si>
  <si>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</si>
  <si>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</si>
  <si>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</si>
  <si>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</si>
  <si>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</si>
  <si>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</si>
  <si>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</si>
  <si>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</si>
  <si>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</si>
  <si>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</si>
  <si>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</si>
  <si>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</si>
  <si>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</si>
  <si>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</si>
  <si>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</si>
  <si>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</si>
  <si>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</si>
  <si>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</si>
  <si>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</si>
  <si>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</si>
  <si>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</si>
  <si>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</si>
  <si>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</si>
  <si>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</si>
  <si>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</si>
  <si>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</si>
  <si>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</si>
  <si>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</si>
  <si>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</si>
  <si>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</si>
  <si>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</si>
  <si>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</si>
  <si>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</si>
  <si>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</si>
  <si>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</si>
  <si>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</si>
  <si>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</si>
  <si>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</si>
  <si>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</si>
  <si>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</si>
  <si>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</si>
  <si>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</si>
  <si>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</si>
  <si>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</si>
  <si>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</si>
  <si>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</si>
  <si>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</si>
  <si>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</si>
  <si>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</si>
  <si>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</si>
  <si>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</si>
  <si>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</si>
  <si>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</si>
  <si>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</si>
  <si>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</si>
  <si>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</si>
  <si>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</si>
  <si>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</si>
  <si>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</si>
  <si>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</si>
  <si>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</si>
  <si>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</si>
  <si>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</si>
  <si>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</si>
  <si>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</si>
  <si>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</si>
  <si>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</si>
  <si>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</si>
  <si>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</si>
  <si>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</si>
  <si>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</si>
  <si>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</si>
  <si>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</si>
  <si>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</si>
  <si>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</si>
  <si>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</si>
  <si>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</si>
  <si>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</si>
  <si>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</si>
  <si>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</si>
  <si>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</si>
  <si>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</si>
  <si>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</si>
  <si>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</si>
  <si>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</si>
  <si>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</si>
  <si>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</si>
  <si>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</si>
  <si>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</si>
  <si>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</si>
  <si>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</si>
  <si>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</si>
  <si>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</si>
  <si>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</si>
  <si>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</si>
  <si>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</si>
  <si>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</si>
  <si>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</si>
  <si>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</si>
  <si>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</si>
  <si>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</si>
  <si>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</si>
  <si>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</si>
  <si>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</si>
  <si>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</si>
  <si>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</si>
  <si>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</si>
  <si>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</si>
  <si>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</si>
  <si>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</si>
  <si>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</si>
  <si>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</si>
  <si>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</si>
  <si>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</si>
  <si>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</si>
  <si>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</si>
  <si>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</si>
  <si>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</si>
  <si>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</si>
  <si>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</si>
  <si>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</si>
  <si>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</si>
  <si>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</si>
  <si>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</si>
  <si>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</si>
  <si>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</si>
  <si>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</si>
  <si>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</si>
  <si>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</si>
  <si>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</si>
  <si>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</si>
  <si>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</si>
  <si>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</si>
  <si>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</si>
  <si>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</si>
  <si>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</si>
  <si>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</si>
  <si>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</si>
  <si>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</si>
  <si>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</si>
  <si>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</si>
  <si>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</si>
  <si>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</si>
  <si>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</si>
  <si>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</si>
  <si>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</si>
  <si>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</si>
  <si>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</si>
  <si>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</si>
  <si>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</si>
  <si>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</si>
  <si>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</si>
  <si>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</si>
  <si>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</si>
  <si>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</si>
  <si>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</si>
  <si>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</si>
  <si>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</si>
  <si>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</si>
  <si>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</si>
  <si>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</si>
  <si>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</si>
  <si>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</si>
  <si>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</si>
  <si>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</si>
  <si>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</si>
  <si>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</si>
  <si>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</si>
  <si>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</si>
  <si>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</si>
  <si>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</si>
  <si>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</si>
  <si>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</si>
  <si>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</si>
  <si>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</si>
  <si>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</si>
  <si>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</si>
  <si>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</si>
  <si>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</si>
  <si>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</si>
  <si>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</si>
  <si>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</si>
  <si>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</si>
  <si>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</si>
  <si>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</si>
  <si>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</si>
  <si>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</si>
  <si>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</si>
  <si>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</si>
  <si>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</si>
  <si>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</si>
  <si>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</si>
  <si>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</si>
  <si>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</si>
  <si>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</si>
  <si>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</si>
  <si>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</si>
  <si>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</si>
  <si>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</si>
  <si>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</si>
  <si>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</si>
  <si>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</si>
  <si>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</si>
  <si>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</si>
  <si>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</si>
  <si>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</si>
  <si>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</si>
  <si>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</si>
  <si>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</si>
  <si>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</si>
  <si>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</si>
  <si>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</si>
  <si>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</si>
  <si>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</si>
  <si>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</si>
  <si>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</si>
  <si>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</si>
  <si>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</si>
  <si>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</si>
  <si>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</si>
  <si>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</si>
  <si>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</si>
  <si>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</si>
  <si>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</si>
  <si>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</si>
  <si>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</si>
  <si>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</si>
  <si>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</si>
  <si>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</si>
  <si>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</si>
  <si>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</si>
  <si>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</si>
  <si>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</si>
  <si>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</si>
  <si>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</si>
  <si>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</si>
  <si>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</si>
  <si>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</si>
  <si>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</si>
  <si>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</si>
  <si>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</si>
  <si>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</si>
  <si>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</si>
  <si>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</si>
  <si>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</si>
  <si>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</si>
  <si>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</si>
  <si>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</si>
  <si>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</si>
  <si>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</si>
  <si>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</si>
  <si>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</si>
  <si>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</si>
  <si>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</si>
  <si>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</si>
  <si>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</si>
  <si>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</si>
  <si>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</si>
  <si>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</si>
  <si>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</si>
  <si>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</si>
  <si>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</si>
  <si>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</si>
  <si>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</si>
  <si>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</si>
  <si>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</si>
  <si>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</si>
  <si>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</si>
  <si>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</si>
  <si>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</si>
  <si>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</si>
  <si>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</si>
  <si>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</si>
  <si>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</si>
  <si>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</si>
  <si>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</si>
  <si>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</si>
  <si>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</si>
  <si>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</si>
  <si>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</si>
  <si>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</si>
  <si>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</si>
  <si>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</si>
  <si>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</si>
  <si>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</si>
  <si>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</si>
  <si>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</si>
  <si>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</si>
  <si>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</si>
  <si>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</si>
  <si>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</si>
  <si>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</si>
  <si>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</si>
  <si>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</si>
  <si>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</si>
  <si>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</si>
  <si>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</si>
  <si>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</si>
  <si>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</si>
  <si>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</si>
  <si>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</si>
  <si>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</si>
  <si>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</si>
  <si>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</si>
  <si>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</si>
  <si>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</si>
  <si>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</si>
  <si>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</si>
  <si>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</si>
  <si>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</si>
  <si>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</si>
  <si>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</si>
  <si>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</si>
  <si>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</si>
  <si>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</si>
  <si>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</si>
  <si>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</si>
  <si>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</si>
  <si>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</si>
  <si>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</si>
  <si>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</si>
  <si>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</si>
  <si>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</si>
  <si>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</si>
  <si>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</si>
  <si>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</si>
  <si>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</si>
  <si>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</si>
  <si>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</si>
  <si>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</si>
  <si>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</si>
  <si>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</si>
  <si>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</si>
  <si>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</si>
  <si>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</si>
  <si>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</si>
  <si>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</si>
  <si>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</si>
  <si>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</si>
  <si>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</si>
  <si>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</si>
  <si>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</si>
  <si>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</si>
  <si>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</si>
  <si>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</si>
  <si>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</si>
  <si>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</si>
  <si>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</si>
  <si>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</si>
  <si>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</si>
  <si>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</si>
  <si>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</si>
  <si>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</si>
  <si>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</si>
  <si>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</si>
  <si>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</si>
  <si>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</si>
  <si>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</si>
  <si>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</si>
  <si>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</si>
  <si>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</si>
  <si>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</si>
  <si>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</si>
  <si>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</si>
  <si>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</si>
  <si>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</si>
  <si>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</si>
  <si>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</si>
  <si>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</si>
  <si>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</si>
  <si>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</si>
  <si>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</si>
  <si>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</si>
  <si>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</si>
  <si>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</si>
  <si>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</si>
  <si>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</si>
  <si>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</si>
  <si>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</si>
  <si>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</si>
  <si>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</si>
  <si>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</si>
  <si>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</si>
  <si>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</si>
  <si>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</si>
  <si>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</si>
  <si>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</si>
  <si>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</si>
  <si>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</si>
  <si>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</si>
  <si>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</si>
  <si>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</si>
  <si>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</si>
  <si>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</si>
  <si>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</si>
  <si>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</si>
  <si>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</si>
  <si>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</si>
  <si>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</si>
  <si>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</si>
  <si>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</si>
  <si>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</si>
  <si>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</si>
  <si>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</si>
  <si>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</si>
  <si>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</si>
  <si>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</si>
  <si>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</si>
  <si>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</si>
  <si>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</si>
  <si>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</si>
  <si>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</si>
  <si>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</si>
  <si>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</si>
  <si>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</si>
  <si>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</si>
  <si>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</si>
  <si>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</si>
  <si>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</si>
  <si>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</si>
  <si>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</si>
  <si>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</si>
  <si>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</si>
  <si>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</si>
  <si>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</si>
  <si>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</si>
  <si>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</si>
  <si>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</si>
  <si>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</si>
  <si>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</si>
  <si>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</si>
  <si>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</si>
  <si>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</si>
  <si>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</si>
  <si>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</si>
  <si>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</si>
  <si>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</si>
  <si>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</si>
  <si>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</si>
  <si>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</si>
  <si>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</si>
  <si>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</si>
  <si>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</si>
  <si>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</si>
  <si>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</si>
  <si>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</si>
  <si>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</si>
  <si>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</si>
  <si>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</si>
  <si>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</si>
  <si>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</si>
  <si>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</si>
  <si>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</si>
  <si>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</si>
  <si>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</si>
  <si>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</si>
  <si>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</si>
  <si>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</si>
  <si>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</si>
  <si>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</si>
  <si>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</si>
  <si>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</si>
  <si>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</si>
  <si>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</si>
  <si>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</si>
  <si>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</si>
  <si>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</si>
  <si>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</si>
  <si>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</si>
  <si>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</si>
  <si>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</si>
  <si>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</si>
  <si>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</si>
  <si>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</si>
  <si>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</si>
  <si>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</si>
  <si>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</si>
  <si>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</si>
  <si>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</si>
  <si>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</si>
  <si>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</si>
  <si>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</si>
  <si>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</si>
  <si>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</si>
  <si>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</si>
  <si>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</si>
  <si>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</si>
  <si>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</si>
  <si>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</si>
  <si>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</si>
  <si>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</si>
  <si>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</si>
  <si>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</si>
  <si>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</si>
  <si>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</si>
  <si>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</si>
  <si>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</si>
  <si>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</si>
  <si>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</si>
  <si>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</si>
  <si>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</si>
  <si>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</si>
  <si>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</si>
  <si>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</si>
  <si>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</si>
  <si>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</si>
  <si>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</si>
  <si>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</si>
  <si>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</si>
  <si>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</si>
  <si>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</si>
  <si>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</si>
  <si>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</si>
  <si>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</si>
  <si>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</si>
  <si>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</si>
  <si>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</si>
  <si>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</si>
  <si>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</si>
  <si>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</si>
  <si>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</si>
  <si>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</si>
  <si>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</si>
  <si>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</si>
  <si>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</si>
  <si>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</si>
  <si>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</si>
  <si>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</si>
  <si>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</si>
  <si>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</si>
  <si>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</si>
  <si>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</si>
  <si>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</si>
  <si>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</si>
  <si>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</si>
  <si>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</si>
  <si>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</si>
  <si>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</si>
  <si>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</si>
  <si>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</si>
  <si>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</si>
  <si>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</si>
  <si>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</si>
  <si>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</si>
  <si>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</si>
  <si>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</si>
  <si>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</si>
  <si>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</si>
  <si>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</si>
  <si>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</si>
  <si>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</si>
  <si>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</si>
  <si>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</si>
  <si>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</si>
  <si>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</si>
  <si>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</si>
  <si>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</si>
  <si>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</si>
  <si>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</si>
  <si>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</si>
  <si>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</si>
  <si>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</si>
  <si>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</si>
  <si>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</si>
  <si>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</si>
  <si>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</si>
  <si>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</si>
  <si>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</si>
  <si>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</si>
  <si>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</si>
  <si>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</si>
  <si>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</si>
  <si>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</si>
  <si>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</si>
  <si>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</si>
  <si>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</si>
  <si>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</si>
  <si>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</si>
  <si>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</si>
  <si>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</si>
  <si>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</si>
  <si>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</si>
  <si>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</si>
  <si>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</si>
  <si>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</si>
  <si>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</si>
  <si>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</si>
  <si>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</si>
  <si>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</si>
  <si>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</si>
  <si>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</si>
  <si>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</si>
  <si>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</si>
  <si>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</si>
  <si>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</si>
  <si>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</si>
  <si>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</si>
  <si>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</si>
  <si>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</si>
  <si>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</si>
  <si>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</si>
  <si>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</si>
  <si>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</si>
  <si>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</si>
  <si>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</si>
  <si>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</si>
  <si>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</si>
  <si>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</si>
  <si>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</si>
  <si>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</si>
  <si>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</si>
  <si>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</si>
  <si>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</si>
  <si>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</si>
  <si>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</si>
  <si>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</si>
  <si>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</si>
  <si>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</si>
  <si>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</si>
  <si>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</si>
  <si>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</si>
  <si>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</si>
  <si>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</si>
  <si>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</si>
  <si>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</si>
  <si>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</si>
  <si>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</si>
  <si>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</si>
  <si>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</si>
  <si>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</si>
  <si>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</si>
  <si>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</si>
  <si>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</si>
  <si>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</si>
  <si>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</si>
  <si>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</si>
  <si>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</si>
  <si>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</si>
  <si>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</si>
  <si>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</si>
  <si>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</si>
  <si>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</si>
  <si>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</si>
  <si>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</si>
  <si>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</si>
  <si>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</si>
  <si>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</si>
  <si>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</si>
  <si>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</si>
  <si>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</si>
  <si>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</si>
  <si>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</si>
  <si>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</si>
  <si>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</si>
  <si>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</si>
  <si>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</si>
  <si>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</si>
  <si>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</si>
  <si>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</si>
  <si>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</si>
  <si>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</si>
  <si>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</si>
  <si>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</si>
  <si>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</si>
  <si>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</si>
  <si>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</si>
  <si>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</si>
  <si>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</si>
  <si>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</si>
  <si>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</si>
  <si>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</si>
  <si>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</si>
  <si>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</si>
  <si>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</si>
  <si>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</si>
  <si>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</si>
  <si>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</si>
  <si>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</si>
  <si>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</si>
  <si>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</si>
  <si>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</si>
  <si>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</si>
  <si>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</si>
  <si>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</si>
  <si>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</si>
  <si>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</si>
  <si>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</si>
  <si>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</si>
  <si>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</si>
  <si>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</si>
  <si>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</si>
  <si>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</si>
  <si>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</si>
  <si>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</si>
  <si>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</si>
  <si>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</si>
  <si>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</si>
  <si>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</si>
  <si>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</si>
  <si>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</si>
  <si>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</si>
  <si>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</si>
  <si>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</si>
  <si>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</si>
  <si>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</si>
  <si>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</si>
  <si>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</si>
  <si>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</si>
  <si>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</si>
  <si>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</si>
  <si>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</si>
  <si>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</si>
  <si>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</si>
  <si>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</si>
  <si>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</si>
  <si>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</si>
  <si>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</si>
  <si>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</si>
  <si>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</si>
  <si>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</si>
  <si>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</si>
  <si>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</si>
  <si>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</si>
  <si>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</si>
  <si>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</si>
  <si>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</si>
  <si>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</si>
  <si>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</si>
  <si>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</si>
  <si>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</si>
  <si>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</si>
  <si>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</si>
  <si>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</si>
  <si>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</si>
  <si>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</si>
  <si>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</si>
  <si>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</si>
  <si>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</si>
  <si>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</si>
  <si>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</si>
  <si>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</si>
  <si>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</si>
  <si>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</si>
  <si>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</si>
  <si>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</si>
  <si>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</si>
  <si>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</si>
  <si>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</si>
  <si>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</si>
  <si>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</si>
  <si>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</si>
  <si>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</si>
  <si>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</si>
  <si>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</si>
  <si>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</si>
  <si>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</si>
  <si>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</si>
  <si>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</si>
  <si>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</si>
  <si>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</si>
  <si>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</si>
  <si>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</si>
  <si>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</si>
  <si>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</si>
  <si>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</si>
  <si>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</si>
  <si>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</si>
  <si>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</si>
  <si>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</si>
  <si>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</si>
  <si>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</si>
  <si>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</si>
  <si>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</si>
  <si>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</si>
  <si>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</si>
  <si>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</si>
  <si>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</si>
  <si>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</si>
  <si>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</si>
  <si>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</si>
  <si>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</si>
  <si>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</si>
  <si>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</si>
  <si>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</si>
  <si>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</si>
  <si>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</si>
  <si>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</si>
  <si>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</si>
  <si>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</si>
  <si>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</si>
  <si>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</si>
  <si>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</si>
  <si>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</si>
  <si>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</si>
  <si>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</si>
  <si>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</si>
  <si>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</si>
  <si>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</si>
  <si>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</si>
  <si>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</si>
  <si>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</si>
  <si>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</si>
  <si>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</si>
  <si>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</si>
  <si>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</si>
  <si>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</si>
  <si>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</si>
  <si>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</si>
  <si>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</si>
  <si>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</si>
  <si>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</si>
  <si>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</si>
  <si>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</si>
  <si>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</si>
  <si>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</si>
  <si>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</si>
  <si>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</si>
  <si>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</si>
  <si>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</si>
  <si>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</si>
  <si>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</si>
  <si>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</si>
  <si>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</si>
  <si>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</si>
  <si>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</si>
  <si>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</si>
  <si>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</si>
  <si>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</si>
  <si>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</si>
  <si>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</si>
  <si>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</si>
  <si>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</si>
  <si>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</si>
  <si>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</si>
  <si>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</si>
  <si>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</si>
  <si>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</si>
  <si>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</si>
  <si>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</si>
  <si>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</si>
  <si>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</si>
  <si>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</si>
  <si>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</si>
  <si>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</si>
  <si>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</si>
  <si>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</si>
  <si>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</si>
  <si>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</si>
  <si>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</si>
  <si>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</si>
  <si>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</si>
  <si>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</si>
  <si>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</si>
  <si>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</si>
  <si>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</si>
  <si>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</si>
  <si>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</si>
  <si>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</si>
  <si>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</si>
  <si>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</si>
  <si>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</si>
  <si>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</si>
  <si>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</si>
  <si>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</si>
  <si>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</si>
  <si>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</si>
  <si>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</si>
  <si>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</si>
  <si>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</si>
  <si>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</si>
  <si>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</si>
  <si>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</si>
  <si>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</si>
  <si>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</si>
  <si>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</si>
  <si>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</si>
  <si>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</si>
  <si>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</si>
  <si>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</si>
  <si>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</si>
  <si>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</si>
  <si>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</si>
  <si>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</si>
  <si>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</si>
  <si>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</si>
  <si>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</si>
  <si>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</si>
  <si>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</si>
  <si>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</si>
  <si>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</si>
  <si>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</si>
  <si>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</si>
  <si>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</si>
  <si>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</si>
  <si>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</si>
  <si>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</si>
  <si>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</si>
  <si>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</si>
  <si>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</si>
  <si>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</si>
  <si>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</si>
  <si>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</si>
  <si>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</si>
  <si>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</si>
  <si>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</si>
  <si>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</si>
  <si>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</si>
  <si>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</si>
  <si>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</si>
  <si>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</si>
  <si>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</si>
  <si>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</si>
  <si>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</si>
  <si>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</si>
  <si>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</si>
  <si>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</si>
  <si>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</si>
  <si>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</si>
  <si>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</si>
  <si>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</si>
  <si>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</si>
  <si>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</si>
  <si>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</si>
  <si>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</si>
  <si>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</si>
  <si>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</si>
  <si>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</si>
  <si>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</si>
  <si>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</si>
  <si>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</si>
  <si>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</si>
  <si>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</si>
  <si>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</si>
  <si>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</si>
  <si>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</si>
  <si>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</si>
  <si>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</si>
  <si>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</si>
  <si>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</si>
  <si>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</si>
  <si>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</si>
  <si>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</si>
  <si>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</si>
  <si>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</si>
  <si>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</si>
  <si>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</si>
  <si>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</si>
  <si>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</si>
  <si>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</si>
  <si>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</si>
  <si>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</si>
  <si>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</si>
  <si>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</si>
  <si>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</si>
  <si>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</si>
  <si>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</si>
  <si>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</si>
  <si>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</si>
  <si>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</si>
  <si>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</si>
  <si>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</si>
  <si>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</si>
  <si>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</si>
  <si>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</si>
  <si>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</si>
  <si>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</si>
  <si>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</si>
  <si>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</si>
  <si>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</si>
  <si>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</si>
  <si>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</si>
  <si>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</si>
  <si>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</si>
  <si>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</si>
  <si>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</si>
  <si>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</si>
  <si>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</si>
  <si>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</si>
  <si>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</si>
  <si>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</si>
  <si>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</si>
  <si>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</si>
  <si>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</si>
  <si>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</si>
  <si>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</si>
  <si>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</si>
  <si>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</si>
  <si>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</si>
  <si>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</si>
  <si>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</si>
  <si>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</si>
  <si>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</si>
  <si>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</si>
  <si>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</si>
  <si>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</si>
  <si>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</si>
  <si>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</si>
  <si>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</si>
  <si>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</si>
  <si>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</si>
  <si>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</si>
  <si>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</si>
  <si>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</si>
  <si>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</si>
  <si>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</si>
  <si>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</si>
  <si>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</si>
  <si>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</si>
  <si>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</si>
  <si>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</si>
  <si>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</si>
  <si>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</si>
  <si>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</si>
  <si>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</si>
  <si>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</si>
  <si>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</si>
  <si>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</si>
  <si>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</si>
  <si>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</si>
  <si>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</si>
  <si>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</si>
  <si>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</si>
  <si>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</si>
  <si>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</si>
  <si>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</si>
  <si>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</si>
  <si>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</si>
  <si>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</si>
  <si>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</si>
  <si>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</si>
  <si>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</si>
  <si>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</si>
  <si>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</si>
  <si>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</si>
  <si>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</si>
  <si>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</si>
  <si>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</si>
  <si>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</si>
  <si>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</si>
  <si>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</si>
  <si>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</si>
  <si>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</si>
  <si>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</si>
  <si>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</si>
  <si>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</si>
  <si>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</si>
  <si>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</si>
  <si>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</si>
  <si>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</si>
  <si>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</si>
  <si>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</si>
  <si>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</si>
  <si>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</si>
  <si>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</si>
  <si>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</si>
  <si>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</si>
  <si>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</si>
  <si>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</si>
  <si>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</si>
  <si>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</si>
  <si>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</si>
  <si>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</si>
  <si>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</si>
  <si>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</si>
  <si>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</si>
  <si>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</si>
  <si>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</si>
  <si>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</si>
  <si>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</si>
  <si>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</si>
  <si>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</si>
  <si>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</si>
  <si>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</si>
  <si>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</si>
  <si>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</si>
  <si>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</si>
  <si>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</si>
  <si>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</si>
  <si>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</si>
  <si>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</si>
  <si>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</si>
  <si>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</si>
  <si>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</si>
  <si>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</si>
  <si>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</si>
  <si>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</si>
  <si>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</si>
  <si>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</si>
  <si>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</si>
  <si>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</si>
  <si>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</si>
  <si>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</si>
  <si>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</si>
  <si>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</si>
  <si>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</si>
  <si>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</si>
  <si>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</si>
  <si>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</si>
  <si>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</si>
  <si>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</si>
  <si>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</si>
  <si>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</si>
  <si>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</si>
  <si>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</si>
  <si>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</si>
  <si>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</si>
  <si>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</si>
  <si>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</si>
  <si>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</si>
  <si>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</si>
  <si>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</si>
  <si>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</si>
  <si>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</si>
  <si>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</si>
  <si>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</si>
  <si>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</si>
  <si>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</si>
  <si>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</si>
  <si>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</si>
  <si>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</si>
  <si>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</si>
  <si>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</si>
  <si>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</si>
  <si>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</si>
  <si>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</si>
  <si>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</si>
  <si>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</si>
  <si>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</si>
  <si>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</si>
  <si>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</si>
  <si>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</si>
  <si>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</si>
  <si>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</si>
  <si>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</si>
  <si>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</si>
  <si>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</si>
  <si>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</si>
  <si>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</si>
  <si>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</si>
  <si>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</si>
  <si>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</si>
  <si>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</si>
  <si>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</si>
  <si>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</si>
  <si>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</si>
  <si>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</si>
  <si>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</si>
  <si>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</si>
  <si>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</si>
  <si>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</si>
  <si>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</si>
  <si>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</si>
  <si>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</si>
  <si>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</si>
  <si>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</si>
  <si>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</si>
  <si>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</si>
  <si>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</si>
  <si>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</si>
  <si>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</si>
  <si>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</si>
  <si>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</si>
  <si>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</si>
  <si>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</si>
  <si>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</si>
  <si>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</si>
  <si>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</si>
  <si>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</si>
  <si>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</si>
  <si>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</si>
  <si>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</si>
  <si>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</si>
  <si>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</si>
  <si>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</si>
  <si>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</si>
  <si>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</si>
  <si>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</si>
  <si>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</si>
  <si>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</si>
  <si>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</si>
  <si>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</si>
  <si>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</si>
  <si>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</si>
  <si>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</si>
  <si>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</si>
  <si>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</si>
  <si>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</si>
  <si>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</si>
  <si>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</si>
  <si>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</si>
  <si>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</si>
  <si>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</si>
  <si>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</si>
  <si>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</si>
  <si>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</si>
  <si>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</si>
  <si>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</si>
  <si>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</si>
  <si>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</si>
  <si>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</si>
  <si>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</si>
  <si>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</si>
  <si>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</si>
  <si>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</si>
  <si>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</si>
  <si>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</si>
  <si>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</si>
  <si>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</si>
  <si>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</si>
  <si>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</si>
  <si>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</si>
  <si>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</si>
  <si>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</si>
  <si>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</si>
  <si>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</si>
  <si>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</si>
  <si>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</si>
  <si>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</si>
  <si>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</si>
  <si>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</si>
  <si>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</si>
  <si>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</si>
  <si>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</si>
  <si>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</si>
  <si>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</si>
  <si>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</si>
  <si>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</si>
  <si>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</si>
  <si>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</si>
  <si>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</si>
  <si>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</si>
  <si>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</si>
  <si>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</si>
  <si>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</si>
  <si>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</si>
  <si>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</si>
  <si>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</si>
  <si>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</si>
  <si>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</si>
  <si>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</si>
  <si>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</si>
  <si>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</si>
  <si>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</si>
  <si>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</si>
  <si>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</si>
  <si>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</si>
  <si>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</si>
  <si>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</si>
  <si>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</si>
  <si>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</si>
  <si>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</si>
  <si>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</si>
  <si>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</si>
  <si>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</si>
  <si>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</si>
  <si>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</si>
  <si>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</si>
  <si>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</si>
  <si>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</si>
  <si>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</si>
  <si>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</si>
  <si>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</si>
  <si>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</si>
  <si>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</si>
  <si>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</si>
  <si>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</si>
  <si>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</si>
  <si>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</si>
  <si>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</si>
  <si>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</si>
  <si>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</si>
  <si>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</si>
  <si>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</si>
  <si>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</si>
  <si>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</si>
  <si>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</si>
  <si>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</si>
  <si>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</si>
  <si>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</si>
  <si>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</si>
  <si>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</si>
  <si>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</si>
  <si>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</si>
  <si>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</si>
  <si>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</si>
  <si>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</si>
  <si>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</si>
  <si>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</si>
  <si>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</si>
  <si>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</si>
  <si>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</si>
  <si>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</si>
  <si>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</si>
  <si>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</si>
  <si>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</si>
  <si>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</si>
  <si>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</si>
  <si>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</si>
  <si>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</si>
  <si>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</si>
  <si>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</si>
  <si>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</si>
  <si>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</si>
  <si>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</si>
  <si>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</si>
  <si>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</si>
  <si>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</si>
  <si>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</si>
  <si>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</si>
  <si>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</si>
  <si>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</si>
  <si>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</si>
  <si>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</si>
  <si>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</si>
  <si>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</si>
  <si>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</si>
  <si>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</si>
  <si>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</si>
  <si>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</si>
  <si>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</si>
  <si>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</si>
  <si>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</si>
  <si>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</si>
  <si>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</si>
  <si>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</si>
  <si>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</si>
  <si>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</si>
  <si>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</si>
  <si>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</si>
  <si>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</si>
  <si>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</si>
  <si>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</si>
  <si>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</si>
  <si>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</si>
  <si>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</si>
  <si>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</si>
  <si>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</si>
  <si>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</si>
  <si>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</si>
  <si>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</si>
  <si>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</si>
  <si>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</si>
  <si>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</si>
  <si>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</si>
  <si>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</si>
  <si>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</si>
  <si>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</si>
  <si>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</si>
  <si>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</si>
  <si>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</si>
  <si>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</si>
  <si>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</si>
  <si>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</si>
  <si>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</si>
  <si>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</si>
  <si>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</si>
  <si>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</si>
  <si>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</si>
  <si>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</si>
  <si>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</si>
  <si>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</si>
  <si>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</si>
  <si>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</si>
  <si>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</si>
  <si>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</si>
  <si>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</si>
  <si>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</si>
  <si>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</si>
  <si>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</si>
  <si>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</si>
  <si>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</si>
  <si>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</si>
  <si>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</si>
  <si>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</si>
  <si>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</si>
  <si>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</si>
  <si>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</si>
  <si>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</si>
  <si>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</si>
  <si>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</si>
  <si>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</si>
  <si>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</si>
  <si>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</si>
  <si>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</si>
  <si>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</si>
  <si>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</si>
  <si>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</si>
  <si>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</si>
  <si>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</si>
  <si>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</si>
  <si>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</si>
  <si>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</si>
  <si>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</si>
  <si>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</si>
  <si>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</si>
  <si>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</si>
  <si>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</si>
  <si>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</si>
  <si>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</si>
  <si>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</si>
  <si>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</si>
  <si>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</si>
  <si>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</si>
  <si>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</si>
  <si>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</si>
  <si>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</si>
  <si>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</si>
  <si>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</si>
  <si>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</si>
  <si>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</si>
  <si>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</si>
  <si>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</si>
  <si>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</si>
  <si>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</si>
  <si>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</si>
  <si>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</si>
  <si>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</si>
  <si>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</si>
  <si>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</si>
  <si>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</si>
  <si>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</si>
  <si>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</si>
  <si>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</si>
  <si>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</si>
  <si>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</si>
  <si>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</si>
  <si>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</si>
  <si>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</si>
  <si>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</si>
  <si>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</si>
  <si>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</si>
  <si>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</si>
  <si>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</si>
  <si>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</si>
  <si>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</si>
  <si>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</si>
  <si>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</si>
  <si>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</si>
  <si>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</si>
  <si>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</si>
  <si>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</si>
  <si>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</si>
  <si>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</si>
  <si>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</si>
  <si>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</si>
  <si>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</si>
  <si>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</si>
  <si>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</si>
  <si>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</si>
  <si>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</si>
  <si>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</si>
  <si>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</si>
  <si>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</si>
  <si>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</si>
  <si>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</si>
  <si>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</si>
  <si>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</si>
  <si>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</si>
  <si>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</si>
  <si>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</si>
  <si>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</si>
  <si>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</si>
  <si>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</si>
  <si>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</si>
  <si>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</si>
  <si>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</si>
  <si>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</si>
  <si>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</si>
  <si>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</si>
  <si>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</si>
  <si>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</si>
  <si>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</si>
  <si>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</si>
  <si>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</si>
  <si>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</si>
  <si>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</si>
  <si>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</si>
  <si>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</si>
  <si>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</si>
  <si>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</si>
  <si>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</si>
  <si>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</si>
  <si>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</si>
  <si>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</si>
  <si>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</si>
  <si>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</si>
  <si>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</si>
  <si>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</si>
  <si>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</si>
  <si>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</si>
  <si>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</si>
  <si>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</si>
  <si>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</si>
  <si>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</si>
  <si>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</si>
  <si>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</si>
  <si>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</si>
  <si>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</si>
  <si>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</si>
  <si>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</si>
  <si>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</si>
  <si>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</si>
  <si>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</si>
  <si>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</si>
  <si>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</si>
  <si>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</si>
  <si>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</si>
  <si>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</si>
  <si>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</si>
  <si>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</si>
  <si>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</si>
  <si>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</si>
  <si>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</si>
  <si>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</si>
  <si>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</si>
  <si>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</si>
  <si>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</si>
  <si>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</si>
  <si>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</si>
  <si>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</si>
  <si>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</si>
  <si>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</si>
  <si>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</si>
  <si>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</si>
  <si>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</si>
  <si>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</si>
  <si>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</si>
  <si>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</si>
  <si>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</si>
  <si>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</si>
  <si>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</si>
  <si>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</si>
  <si>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</si>
  <si>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</si>
  <si>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</si>
  <si>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</si>
  <si>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</si>
  <si>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</si>
  <si>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</si>
  <si>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</si>
  <si>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</si>
  <si>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</si>
  <si>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</si>
  <si>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</si>
  <si>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</si>
  <si>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</si>
  <si>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</si>
  <si>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</si>
  <si>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</si>
  <si>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</si>
  <si>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</si>
  <si>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</si>
  <si>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</si>
  <si>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</si>
  <si>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</si>
  <si>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</si>
  <si>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</si>
  <si>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</si>
  <si>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</si>
  <si>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</si>
  <si>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</si>
  <si>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</si>
  <si>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</si>
  <si>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</si>
  <si>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</si>
  <si>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</si>
  <si>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</si>
  <si>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</si>
  <si>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</si>
  <si>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</si>
  <si>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</si>
  <si>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</si>
  <si>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</si>
  <si>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</si>
  <si>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</si>
  <si>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</si>
  <si>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</si>
  <si>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</si>
  <si>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</si>
  <si>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</si>
  <si>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</si>
  <si>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</si>
  <si>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</si>
  <si>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</si>
  <si>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</si>
  <si>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</si>
  <si>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</si>
  <si>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</si>
  <si>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</si>
  <si>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</si>
  <si>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</si>
  <si>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</si>
  <si>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</si>
  <si>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</si>
  <si>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</si>
  <si>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</si>
  <si>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</si>
  <si>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</si>
  <si>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</si>
  <si>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</si>
  <si>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</si>
  <si>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</si>
  <si>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</si>
  <si>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</si>
  <si>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</si>
  <si>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</si>
  <si>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</si>
  <si>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</si>
  <si>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</si>
  <si>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</si>
  <si>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</si>
  <si>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</si>
  <si>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</si>
  <si>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</si>
  <si>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</si>
  <si>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</si>
  <si>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</si>
  <si>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</si>
  <si>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</si>
  <si>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</si>
  <si>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</si>
  <si>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</si>
  <si>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</si>
  <si>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</si>
  <si>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</si>
  <si>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</si>
  <si>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</si>
  <si>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</si>
  <si>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</si>
  <si>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</si>
  <si>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</si>
  <si>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</si>
  <si>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</si>
  <si>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</si>
  <si>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</si>
  <si>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</si>
  <si>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</si>
  <si>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</si>
  <si>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</si>
  <si>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</si>
  <si>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</si>
  <si>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</si>
  <si>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</si>
  <si>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</si>
  <si>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</si>
  <si>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</si>
  <si>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</si>
  <si>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</si>
  <si>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</si>
  <si>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</si>
  <si>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</si>
  <si>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</si>
  <si>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</si>
  <si>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</si>
  <si>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</si>
  <si>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</si>
  <si>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</si>
  <si>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</si>
  <si>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</si>
  <si>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</si>
  <si>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</si>
  <si>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</si>
  <si>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</si>
  <si>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</si>
  <si>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</si>
  <si>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</si>
  <si>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</si>
  <si>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</si>
  <si>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</si>
  <si>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</si>
  <si>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</si>
  <si>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</si>
  <si>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</si>
  <si>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</si>
  <si>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</si>
  <si>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</si>
  <si>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</si>
  <si>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</si>
  <si>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</si>
  <si>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</si>
  <si>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</si>
  <si>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</si>
  <si>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</si>
  <si>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</si>
  <si>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</si>
  <si>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</si>
  <si>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</si>
  <si>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</si>
  <si>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</si>
  <si>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</si>
  <si>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</si>
  <si>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</si>
  <si>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</si>
  <si>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</si>
  <si>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</si>
  <si>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</si>
  <si>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</si>
  <si>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</si>
  <si>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</si>
  <si>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</si>
  <si>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</si>
  <si>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</si>
  <si>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</si>
  <si>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</si>
  <si>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</si>
  <si>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</si>
  <si>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</si>
  <si>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</si>
  <si>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</si>
  <si>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</si>
  <si>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</si>
  <si>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</si>
  <si>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</si>
  <si>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</si>
  <si>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</si>
  <si>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</si>
  <si>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</si>
  <si>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</si>
  <si>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</si>
  <si>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</si>
  <si>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</si>
  <si>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</si>
  <si>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</si>
  <si>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</si>
  <si>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</si>
  <si>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</si>
  <si>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</si>
  <si>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</si>
  <si>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</si>
  <si>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</si>
  <si>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</si>
  <si>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</si>
  <si>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</si>
  <si>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</si>
  <si>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</si>
  <si>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</si>
  <si>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</si>
  <si>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</si>
  <si>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</si>
  <si>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</si>
  <si>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</si>
  <si>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</si>
  <si>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</si>
  <si>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</si>
  <si>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</si>
  <si>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</si>
  <si>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</si>
  <si>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</si>
  <si>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</si>
  <si>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</si>
  <si>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</si>
  <si>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</si>
  <si>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</si>
  <si>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</si>
  <si>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</si>
  <si>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</si>
  <si>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</si>
  <si>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</si>
  <si>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</si>
  <si>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</si>
  <si>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</si>
  <si>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</si>
  <si>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</si>
  <si>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</si>
  <si>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</si>
  <si>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</si>
  <si>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</si>
  <si>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</si>
  <si>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</si>
  <si>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</si>
  <si>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</si>
  <si>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</si>
  <si>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</si>
  <si>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</si>
  <si>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</si>
  <si>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</si>
  <si>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</si>
  <si>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</si>
  <si>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</si>
  <si>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</si>
  <si>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</si>
  <si>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</si>
  <si>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</si>
  <si>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</si>
  <si>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</si>
  <si>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</si>
  <si>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</si>
  <si>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</si>
  <si>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</si>
  <si>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</si>
  <si>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</si>
  <si>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</si>
  <si>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</si>
  <si>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</si>
  <si>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</si>
  <si>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</si>
  <si>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</si>
  <si>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</si>
  <si>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</si>
  <si>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</si>
  <si>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</si>
  <si>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</si>
  <si>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</si>
  <si>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</si>
  <si>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</si>
  <si>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</si>
  <si>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</si>
  <si>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</si>
  <si>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</si>
  <si>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</si>
  <si>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</si>
  <si>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</si>
  <si>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</si>
  <si>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</si>
  <si>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</si>
  <si>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</si>
  <si>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</si>
  <si>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</si>
  <si>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</si>
  <si>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</si>
  <si>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</si>
  <si>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</si>
  <si>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</si>
  <si>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</si>
  <si>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</si>
  <si>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</si>
  <si>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</si>
  <si>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</si>
  <si>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</si>
  <si>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</si>
  <si>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</si>
  <si>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</si>
  <si>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</si>
  <si>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</si>
  <si>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</si>
  <si>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</si>
  <si>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</si>
  <si>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</si>
  <si>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</si>
  <si>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</si>
  <si>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</si>
  <si>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</si>
  <si>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</si>
  <si>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</si>
  <si>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</si>
  <si>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</si>
  <si>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</si>
  <si>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</si>
  <si>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</si>
  <si>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</si>
  <si>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</si>
  <si>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</si>
  <si>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</si>
  <si>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</si>
  <si>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</si>
  <si>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</si>
  <si>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</si>
  <si>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</si>
  <si>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</si>
  <si>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</si>
  <si>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</si>
  <si>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</si>
  <si>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</si>
  <si>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</si>
  <si>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</si>
  <si>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</si>
  <si>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</si>
  <si>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</si>
  <si>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</si>
  <si>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</si>
  <si>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</si>
  <si>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</si>
  <si>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</si>
  <si>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</si>
  <si>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</si>
  <si>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</si>
  <si>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</si>
  <si>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</si>
  <si>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</si>
  <si>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</si>
  <si>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</si>
  <si>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</si>
  <si>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</si>
  <si>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</si>
  <si>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</si>
  <si>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</si>
  <si>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</si>
  <si>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</si>
  <si>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</si>
  <si>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</si>
  <si>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</si>
  <si>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</si>
  <si>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</si>
  <si>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</si>
  <si>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</si>
  <si>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</si>
  <si>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</si>
  <si>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</si>
  <si>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</si>
  <si>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</si>
  <si>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</si>
  <si>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</si>
  <si>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</si>
  <si>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</si>
  <si>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</si>
  <si>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</si>
  <si>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</si>
  <si>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</si>
  <si>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</si>
  <si>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</si>
  <si>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</si>
  <si>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</si>
  <si>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</si>
  <si>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</si>
  <si>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</si>
  <si>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</si>
  <si>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</si>
  <si>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</si>
  <si>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</si>
  <si>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</si>
  <si>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</si>
  <si>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</si>
  <si>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</si>
  <si>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</si>
  <si>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</si>
  <si>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</si>
  <si>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</si>
  <si>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</si>
  <si>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</si>
  <si>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</si>
  <si>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</si>
  <si>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</si>
  <si>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</si>
  <si>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</si>
  <si>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</si>
  <si>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</si>
  <si>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</si>
  <si>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</si>
  <si>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</si>
  <si>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</si>
  <si>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</si>
  <si>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</si>
  <si>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</si>
  <si>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</si>
  <si>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</si>
  <si>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</si>
  <si>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</si>
  <si>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</si>
  <si>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</si>
  <si>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</si>
  <si>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</si>
  <si>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</si>
  <si>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</si>
  <si>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</si>
  <si>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</si>
  <si>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</si>
  <si>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</si>
  <si>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</si>
  <si>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</si>
  <si>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</si>
  <si>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</si>
  <si>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</si>
  <si>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</si>
  <si>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</si>
  <si>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</si>
  <si>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</si>
  <si>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</si>
  <si>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</si>
  <si>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</si>
  <si>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</si>
  <si>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</si>
  <si>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</si>
  <si>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</si>
  <si>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</si>
  <si>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</si>
  <si>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</si>
  <si>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</si>
  <si>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</si>
  <si>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</si>
  <si>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</si>
  <si>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</si>
  <si>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</si>
  <si>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</si>
  <si>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</si>
  <si>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</si>
  <si>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</si>
  <si>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</si>
  <si>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</si>
  <si>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</si>
  <si>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</si>
  <si>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</si>
  <si>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</si>
  <si>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</si>
  <si>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</si>
  <si>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</si>
  <si>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</si>
  <si>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</si>
  <si>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</si>
  <si>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</si>
  <si>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</si>
  <si>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</si>
  <si>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</si>
  <si>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</si>
  <si>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</si>
  <si>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</si>
  <si>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</si>
  <si>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</si>
  <si>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</si>
  <si>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</si>
  <si>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</si>
  <si>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</si>
  <si>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</si>
  <si>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</si>
  <si>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</si>
  <si>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</si>
  <si>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</si>
  <si>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</si>
  <si>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</si>
  <si>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</si>
  <si>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</si>
  <si>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</si>
  <si>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</si>
  <si>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</si>
  <si>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</si>
  <si>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</si>
  <si>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</si>
  <si>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</si>
  <si>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</si>
  <si>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</si>
  <si>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</si>
  <si>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</si>
  <si>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</si>
  <si>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</si>
  <si>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</si>
  <si>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</si>
  <si>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</si>
  <si>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</si>
  <si>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</si>
  <si>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</si>
  <si>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</si>
  <si>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</si>
  <si>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</si>
  <si>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</si>
  <si>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</si>
  <si>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</si>
  <si>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</si>
  <si>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</si>
  <si>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</si>
  <si>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</si>
  <si>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</si>
  <si>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</si>
  <si>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</si>
  <si>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</si>
  <si>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</si>
  <si>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</si>
  <si>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</si>
  <si>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</si>
  <si>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</si>
  <si>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</si>
  <si>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</si>
  <si>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</si>
  <si>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</si>
  <si>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</si>
  <si>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</si>
  <si>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</si>
  <si>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</si>
  <si>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</si>
  <si>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</si>
  <si>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</si>
  <si>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</si>
  <si>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</si>
  <si>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</si>
  <si>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</si>
  <si>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</si>
  <si>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</si>
  <si>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</si>
  <si>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</si>
  <si>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</si>
  <si>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</si>
  <si>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</si>
  <si>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</si>
  <si>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</si>
  <si>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</si>
  <si>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</si>
  <si>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</si>
  <si>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</si>
  <si>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</si>
  <si>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</si>
  <si>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</si>
  <si>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</si>
  <si>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</si>
  <si>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</si>
  <si>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</si>
  <si>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</si>
  <si>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</si>
  <si>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</si>
  <si>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</si>
  <si>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</si>
  <si>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</si>
  <si>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</si>
  <si>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</si>
  <si>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</si>
  <si>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</si>
  <si>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</si>
  <si>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</si>
  <si>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</si>
  <si>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</si>
  <si>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</si>
  <si>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</si>
  <si>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</si>
  <si>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</si>
  <si>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</si>
  <si>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</si>
  <si>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</si>
  <si>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</si>
  <si>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</si>
  <si>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</si>
  <si>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</si>
  <si>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</si>
  <si>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</si>
  <si>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</si>
  <si>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</si>
  <si>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</si>
  <si>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</si>
  <si>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</si>
  <si>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</si>
  <si>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</si>
  <si>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</si>
  <si>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</si>
  <si>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</si>
  <si>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</si>
  <si>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</si>
  <si>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</si>
  <si>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</si>
  <si>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</si>
  <si>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</si>
  <si>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</si>
  <si>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</si>
  <si>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</si>
  <si>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</si>
  <si>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</si>
  <si>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</si>
  <si>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</si>
  <si>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</si>
  <si>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</si>
  <si>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</si>
  <si>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</si>
  <si>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</si>
  <si>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</si>
  <si>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</si>
  <si>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</si>
  <si>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</si>
  <si>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</si>
  <si>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</si>
  <si>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</si>
  <si>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</si>
  <si>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</si>
  <si>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</si>
  <si>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</si>
  <si>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</si>
  <si>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</si>
  <si>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</si>
  <si>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</si>
  <si>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</si>
  <si>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</si>
  <si>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</si>
  <si>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</si>
  <si>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</si>
  <si>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</si>
  <si>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</si>
  <si>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</si>
  <si>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</si>
  <si>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</si>
  <si>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</si>
  <si>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</si>
  <si>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</si>
  <si>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</si>
  <si>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</si>
  <si>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</si>
  <si>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</si>
  <si>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</si>
  <si>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</si>
  <si>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</si>
  <si>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</si>
  <si>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</si>
  <si>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</si>
  <si>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</si>
  <si>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</si>
  <si>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</si>
  <si>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</si>
  <si>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</si>
  <si>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</si>
  <si>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</si>
  <si>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</si>
  <si>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</si>
  <si>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</si>
  <si>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</si>
  <si>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</si>
  <si>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</si>
  <si>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</si>
  <si>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</si>
  <si>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</si>
  <si>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</si>
  <si>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</si>
  <si>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</si>
  <si>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</si>
  <si>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</si>
  <si>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</si>
  <si>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</si>
  <si>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</si>
  <si>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</si>
  <si>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</si>
  <si>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</si>
  <si>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</si>
  <si>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</si>
  <si>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</si>
  <si>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</si>
  <si>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</si>
  <si>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</si>
  <si>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</si>
  <si>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</si>
  <si>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</si>
  <si>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</si>
  <si>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</si>
  <si>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</si>
  <si>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</si>
  <si>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</si>
  <si>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</si>
  <si>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</si>
  <si>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</si>
  <si>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</si>
  <si>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</si>
  <si>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</si>
  <si>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</si>
  <si>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</si>
  <si>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</si>
  <si>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</si>
  <si>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</si>
  <si>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</si>
  <si>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</si>
  <si>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</si>
  <si>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</si>
  <si>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</si>
  <si>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</si>
  <si>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</si>
  <si>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</si>
  <si>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</si>
  <si>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</si>
  <si>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</si>
  <si>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</si>
  <si>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</si>
  <si>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</si>
  <si>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</si>
  <si>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</si>
  <si>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</si>
  <si>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</si>
  <si>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</si>
  <si>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</si>
  <si>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</si>
  <si>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</si>
  <si>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</si>
  <si>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</si>
  <si>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</si>
  <si>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</si>
  <si>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</si>
  <si>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</si>
  <si>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</si>
  <si>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</si>
  <si>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</si>
  <si>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</si>
  <si>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</si>
  <si>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</si>
  <si>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</si>
  <si>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</si>
  <si>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</si>
  <si>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</si>
  <si>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</si>
  <si>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</si>
  <si>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</si>
  <si>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</si>
  <si>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</si>
  <si>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</si>
  <si>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</si>
  <si>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</si>
  <si>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</si>
  <si>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</si>
  <si>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</si>
  <si>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</si>
  <si>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</si>
  <si>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</si>
  <si>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</si>
  <si>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</si>
  <si>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</si>
  <si>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</si>
  <si>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</si>
  <si>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</si>
  <si>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</si>
  <si>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</si>
  <si>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</si>
  <si>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</si>
  <si>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</si>
  <si>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</si>
  <si>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</si>
  <si>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</si>
  <si>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</si>
  <si>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</si>
  <si>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</si>
  <si>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</si>
  <si>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</si>
  <si>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</si>
  <si>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</si>
  <si>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</si>
  <si>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</si>
  <si>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</si>
  <si>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</si>
  <si>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</si>
  <si>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</si>
  <si>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</si>
  <si>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</si>
  <si>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</si>
  <si>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</si>
  <si>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</si>
  <si>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</si>
  <si>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</si>
  <si>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</si>
  <si>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</si>
  <si>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</si>
  <si>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</si>
  <si>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</si>
  <si>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</si>
  <si>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</si>
  <si>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</si>
  <si>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</si>
  <si>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</si>
  <si>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</si>
  <si>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</si>
  <si>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</si>
  <si>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</si>
  <si>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</si>
  <si>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</si>
  <si>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</si>
  <si>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</si>
  <si>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</si>
  <si>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</si>
  <si>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</si>
  <si>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</si>
  <si>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</si>
  <si>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</si>
  <si>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</si>
  <si>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</si>
  <si>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</si>
  <si>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</si>
  <si>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</si>
  <si>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</si>
  <si>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</si>
  <si>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</si>
  <si>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</si>
  <si>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</si>
  <si>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</si>
  <si>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</si>
  <si>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</si>
  <si>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</si>
  <si>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</si>
  <si>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</si>
  <si>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</si>
  <si>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</si>
  <si>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</si>
  <si>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</si>
  <si>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</si>
  <si>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</si>
  <si>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</si>
  <si>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</si>
  <si>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</si>
  <si>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</si>
  <si>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</si>
  <si>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</si>
  <si>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</si>
  <si>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</si>
  <si>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</si>
  <si>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</si>
  <si>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</si>
  <si>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</si>
  <si>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</si>
  <si>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</si>
  <si>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</si>
  <si>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</si>
  <si>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</si>
  <si>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</si>
  <si>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</si>
  <si>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</si>
  <si>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</si>
  <si>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</si>
  <si>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</si>
  <si>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</si>
  <si>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</si>
  <si>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</si>
  <si>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</si>
  <si>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</si>
  <si>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</si>
  <si>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</si>
  <si>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</si>
  <si>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</si>
  <si>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</si>
  <si>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</si>
  <si>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</si>
  <si>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</si>
  <si>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</si>
  <si>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</si>
  <si>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</si>
  <si>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</si>
  <si>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</si>
  <si>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</si>
  <si>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</si>
  <si>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</si>
  <si>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</si>
  <si>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</si>
  <si>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</si>
  <si>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</si>
  <si>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</si>
  <si>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</si>
  <si>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</si>
  <si>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</si>
  <si>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</si>
  <si>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</si>
  <si>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</si>
  <si>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</si>
  <si>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</si>
  <si>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</si>
  <si>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</si>
  <si>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</si>
  <si>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</si>
  <si>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</si>
  <si>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</si>
  <si>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</si>
  <si>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</si>
  <si>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</si>
  <si>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</si>
  <si>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</si>
  <si>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</si>
  <si>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</si>
  <si>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</si>
  <si>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</si>
  <si>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</si>
  <si>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</si>
  <si>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</si>
  <si>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</si>
  <si>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</si>
  <si>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</si>
  <si>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</si>
  <si>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</si>
  <si>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</si>
  <si>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</si>
  <si>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</si>
  <si>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</si>
  <si>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</si>
  <si>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</si>
  <si>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</si>
  <si>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</si>
  <si>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</si>
  <si>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</si>
  <si>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</si>
  <si>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</si>
  <si>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</si>
  <si>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</si>
  <si>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</si>
  <si>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</si>
  <si>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</si>
  <si>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</si>
  <si>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</si>
  <si>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</si>
  <si>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</si>
  <si>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</si>
  <si>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</si>
  <si>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</si>
  <si>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</si>
  <si>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</si>
  <si>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</si>
  <si>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</si>
  <si>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</si>
  <si>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</si>
  <si>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</si>
  <si>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</si>
  <si>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</si>
  <si>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</si>
  <si>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</si>
  <si>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</si>
  <si>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</si>
  <si>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</si>
  <si>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</si>
  <si>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</si>
  <si>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</si>
  <si>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</si>
  <si>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</si>
  <si>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</si>
  <si>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</si>
  <si>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</si>
  <si>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</si>
  <si>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</si>
  <si>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</si>
  <si>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</si>
  <si>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</si>
  <si>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</si>
  <si>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</si>
  <si>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</si>
  <si>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</si>
  <si>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</si>
  <si>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</si>
  <si>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</si>
  <si>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</si>
  <si>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</si>
  <si>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</si>
  <si>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</si>
  <si>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</si>
  <si>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</si>
  <si>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</si>
  <si>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</si>
  <si>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</si>
  <si>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</si>
  <si>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</si>
  <si>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</si>
  <si>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</si>
  <si>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</si>
  <si>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</si>
  <si>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</si>
  <si>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</si>
  <si>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</si>
  <si>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</si>
  <si>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</si>
  <si>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</si>
  <si>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</si>
  <si>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</si>
  <si>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</si>
  <si>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</si>
  <si>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</si>
  <si>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</si>
  <si>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</si>
  <si>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</si>
  <si>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</si>
  <si>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</si>
  <si>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</si>
  <si>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</si>
  <si>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</si>
  <si>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</si>
  <si>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</si>
  <si>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</si>
  <si>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</si>
  <si>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</si>
  <si>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</si>
  <si>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</si>
  <si>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</si>
  <si>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</si>
  <si>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</si>
  <si>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</si>
  <si>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</si>
  <si>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</si>
  <si>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</si>
  <si>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</si>
  <si>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</si>
  <si>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</si>
  <si>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</si>
  <si>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</si>
  <si>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</si>
  <si>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</si>
  <si>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</si>
  <si>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</si>
  <si>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</si>
  <si>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</si>
  <si>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</si>
  <si>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</si>
  <si>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</si>
  <si>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</si>
  <si>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</si>
  <si>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</si>
  <si>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</si>
  <si>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</si>
  <si>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</si>
  <si>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</si>
  <si>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</si>
  <si>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</si>
  <si>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</si>
  <si>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</si>
  <si>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</si>
  <si>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</si>
  <si>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</si>
  <si>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</si>
  <si>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</si>
  <si>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</si>
  <si>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</si>
  <si>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</si>
  <si>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</si>
  <si>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</si>
  <si>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</si>
  <si>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</si>
  <si>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</si>
  <si>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</si>
  <si>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</si>
  <si>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</si>
  <si>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</si>
  <si>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</si>
  <si>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</si>
  <si>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</si>
  <si>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</si>
  <si>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</si>
  <si>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</si>
  <si>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</si>
  <si>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</si>
  <si>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</si>
  <si>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</si>
  <si>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</si>
  <si>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</si>
  <si>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</si>
  <si>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</si>
  <si>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</si>
  <si>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</si>
  <si>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</si>
  <si>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</si>
  <si>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</si>
  <si>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</si>
  <si>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</si>
  <si>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</si>
  <si>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</si>
  <si>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</si>
  <si>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</si>
  <si>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</si>
  <si>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</si>
  <si>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</si>
  <si>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</si>
  <si>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</si>
  <si>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</si>
  <si>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</si>
  <si>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</si>
  <si>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</si>
  <si>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</si>
  <si>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</si>
  <si>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</si>
  <si>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</si>
  <si>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</si>
  <si>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</si>
  <si>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</si>
  <si>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</si>
  <si>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</si>
  <si>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</si>
  <si>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</si>
  <si>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</si>
  <si>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</si>
  <si>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</si>
  <si>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</si>
  <si>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</si>
  <si>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</si>
  <si>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</si>
  <si>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</si>
  <si>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</si>
  <si>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</si>
  <si>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</si>
  <si>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</si>
  <si>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</si>
  <si>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</si>
  <si>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</si>
  <si>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</si>
  <si>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</si>
  <si>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</si>
  <si>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</si>
  <si>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</si>
  <si>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</si>
  <si>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</si>
  <si>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</si>
  <si>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</si>
  <si>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</si>
  <si>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</si>
  <si>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</si>
  <si>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</si>
  <si>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</si>
  <si>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</si>
  <si>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</si>
  <si>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</si>
  <si>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</si>
  <si>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</si>
  <si>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</si>
  <si>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</si>
  <si>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</si>
  <si>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</si>
  <si>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</si>
  <si>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</si>
  <si>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</si>
  <si>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</si>
  <si>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</si>
  <si>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</si>
  <si>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</si>
  <si>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</si>
  <si>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</si>
  <si>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</si>
  <si>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</si>
  <si>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</si>
  <si>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</si>
  <si>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</si>
  <si>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</si>
  <si>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</si>
  <si>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</si>
  <si>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</si>
  <si>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</si>
  <si>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</si>
  <si>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</si>
  <si>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</si>
  <si>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</si>
  <si>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</si>
  <si>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</si>
  <si>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</si>
  <si>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</si>
  <si>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</si>
  <si>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</si>
  <si>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</si>
  <si>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</si>
  <si>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</si>
  <si>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</si>
  <si>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</si>
  <si>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</si>
  <si>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</si>
  <si>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</si>
  <si>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</si>
  <si>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</si>
  <si>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</si>
  <si>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</si>
  <si>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</si>
  <si>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</si>
  <si>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</si>
  <si>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</si>
  <si>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</si>
  <si>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</si>
  <si>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</si>
  <si>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</si>
  <si>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</si>
  <si>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</si>
  <si>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</si>
  <si>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</si>
  <si>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</si>
  <si>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</si>
  <si>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</si>
  <si>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</si>
  <si>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</si>
  <si>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</si>
  <si>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</si>
  <si>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</si>
  <si>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</si>
  <si>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</si>
  <si>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</si>
  <si>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</si>
  <si>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</si>
  <si>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</si>
  <si>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</si>
  <si>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</si>
  <si>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</si>
  <si>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</si>
  <si>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</si>
  <si>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</si>
  <si>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</si>
  <si>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</si>
  <si>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</si>
  <si>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</si>
  <si>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</si>
  <si>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</si>
  <si>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</si>
  <si>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</si>
  <si>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</si>
  <si>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</si>
  <si>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</si>
  <si>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</si>
  <si>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</si>
  <si>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</si>
  <si>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</si>
  <si>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</si>
  <si>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</si>
  <si>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</si>
  <si>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</si>
  <si>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</si>
  <si>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</si>
  <si>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</si>
  <si>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</si>
  <si>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</si>
  <si>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</si>
  <si>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</si>
  <si>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</si>
  <si>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</si>
  <si>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</si>
  <si>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</si>
  <si>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</si>
  <si>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</si>
  <si>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</si>
  <si>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</si>
  <si>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</si>
  <si>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</si>
  <si>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</si>
  <si>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</si>
  <si>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</si>
  <si>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</si>
  <si>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</si>
  <si>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</si>
  <si>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</si>
  <si>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</si>
  <si>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</si>
  <si>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</si>
  <si>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</si>
  <si>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</si>
  <si>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</si>
  <si>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</si>
  <si>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</si>
  <si>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</si>
  <si>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</si>
  <si>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</si>
  <si>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</si>
  <si>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</si>
  <si>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</si>
  <si>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</si>
  <si>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</si>
  <si>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</si>
  <si>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</si>
  <si>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</si>
  <si>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</si>
  <si>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</si>
  <si>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</si>
  <si>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</si>
  <si>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</si>
  <si>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</si>
  <si>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</si>
  <si>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</si>
  <si>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</si>
  <si>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</si>
  <si>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</si>
  <si>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</si>
  <si>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</si>
  <si>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</si>
  <si>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</si>
  <si>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</si>
  <si>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</si>
  <si>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</si>
  <si>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</si>
  <si>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</si>
  <si>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</si>
  <si>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</si>
  <si>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</si>
  <si>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</si>
  <si>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</si>
  <si>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</si>
  <si>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</si>
  <si>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</si>
  <si>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</si>
  <si>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</si>
  <si>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</si>
  <si>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</si>
  <si>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</si>
  <si>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</si>
  <si>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</si>
  <si>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</si>
  <si>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</si>
  <si>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</si>
  <si>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</si>
  <si>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</si>
  <si>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</si>
  <si>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</si>
  <si>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</si>
  <si>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</si>
  <si>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</si>
  <si>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</si>
  <si>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</si>
  <si>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</si>
  <si>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</si>
  <si>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</si>
  <si>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</si>
  <si>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</si>
  <si>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</si>
  <si>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</si>
  <si>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</si>
  <si>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</si>
  <si>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</si>
  <si>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</si>
  <si>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</si>
  <si>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</si>
  <si>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</si>
  <si>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</si>
  <si>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</si>
  <si>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</si>
  <si>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</si>
  <si>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</si>
  <si>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</si>
  <si>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</si>
  <si>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</si>
  <si>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</si>
  <si>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</si>
  <si>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</si>
  <si>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</si>
  <si>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</si>
  <si>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</si>
  <si>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</si>
  <si>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</si>
  <si>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</si>
  <si>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</si>
  <si>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</si>
  <si>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</si>
  <si>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</si>
  <si>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</si>
  <si>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</si>
  <si>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</si>
  <si>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</si>
  <si>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</si>
  <si>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</si>
  <si>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</si>
  <si>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</si>
  <si>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</si>
  <si>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</si>
  <si>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</si>
  <si>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</si>
  <si>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</si>
  <si>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</si>
  <si>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</si>
  <si>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</si>
  <si>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</si>
  <si>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</si>
  <si>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</si>
  <si>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</si>
  <si>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</si>
  <si>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</si>
  <si>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</si>
  <si>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</si>
  <si>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</si>
  <si>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</si>
  <si>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</si>
  <si>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</si>
  <si>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</si>
  <si>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</si>
  <si>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</si>
  <si>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</si>
  <si>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</si>
  <si>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</si>
  <si>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</si>
  <si>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</si>
  <si>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</si>
  <si>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</si>
  <si>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</si>
  <si>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</si>
  <si>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</si>
  <si>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</si>
  <si>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</si>
  <si>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</si>
  <si>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</si>
  <si>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</si>
  <si>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</si>
  <si>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</si>
  <si>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</si>
  <si>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</si>
  <si>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</si>
  <si>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</si>
  <si>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</si>
  <si>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</si>
  <si>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</si>
  <si>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</si>
  <si>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</si>
  <si>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</si>
  <si>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</si>
  <si>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</si>
  <si>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</si>
  <si>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</si>
  <si>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</si>
  <si>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</si>
  <si>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</si>
  <si>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</si>
  <si>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</si>
  <si>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</si>
  <si>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</si>
  <si>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</si>
  <si>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</si>
  <si>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</si>
  <si>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</si>
  <si>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</si>
  <si>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</si>
  <si>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</si>
  <si>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</si>
  <si>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</si>
  <si>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</si>
  <si>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</si>
  <si>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</si>
  <si>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</si>
  <si>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</si>
  <si>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</si>
  <si>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</si>
  <si>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</si>
  <si>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</si>
  <si>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</si>
  <si>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</si>
  <si>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</si>
  <si>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</si>
  <si>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</si>
  <si>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</si>
  <si>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</si>
  <si>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</si>
  <si>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</si>
  <si>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</si>
  <si>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</si>
  <si>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</si>
  <si>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</si>
  <si>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</si>
  <si>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</si>
  <si>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</si>
  <si>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</si>
  <si>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</si>
  <si>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</si>
  <si>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</si>
  <si>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</si>
  <si>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</si>
  <si>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</si>
  <si>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</si>
  <si>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</si>
  <si>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</si>
  <si>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</si>
  <si>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</si>
  <si>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</si>
  <si>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</si>
  <si>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</si>
  <si>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</si>
  <si>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</si>
  <si>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</si>
  <si>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</si>
  <si>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</si>
  <si>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</si>
  <si>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</si>
  <si>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</si>
  <si>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</si>
  <si>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</si>
  <si>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</si>
  <si>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</si>
  <si>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</si>
  <si>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</si>
  <si>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</si>
  <si>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</si>
  <si>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</si>
  <si>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</si>
  <si>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</si>
  <si>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</si>
  <si>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</si>
  <si>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</si>
  <si>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</si>
  <si>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</si>
  <si>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</si>
  <si>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</si>
  <si>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</si>
  <si>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</si>
  <si>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</si>
  <si>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</si>
  <si>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</si>
  <si>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</si>
  <si>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</si>
  <si>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</si>
  <si>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</si>
  <si>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</si>
  <si>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</si>
  <si>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</si>
  <si>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</si>
  <si>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</si>
  <si>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</si>
  <si>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</si>
  <si>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</si>
  <si>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</si>
  <si>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</si>
  <si>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</si>
  <si>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</si>
  <si>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</si>
  <si>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</si>
  <si>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</si>
  <si>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</si>
  <si>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</si>
  <si>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</si>
  <si>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</si>
  <si>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</si>
  <si>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</si>
  <si>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</si>
  <si>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</si>
  <si>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</si>
  <si>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</si>
  <si>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</si>
  <si>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</si>
  <si>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</si>
  <si>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</si>
  <si>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</si>
  <si>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</si>
  <si>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</si>
  <si>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</si>
  <si>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</si>
  <si>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</si>
  <si>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</si>
  <si>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</si>
  <si>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</si>
  <si>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</si>
  <si>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</si>
  <si>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</si>
  <si>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</si>
  <si>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</si>
  <si>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</si>
  <si>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</si>
  <si>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</si>
  <si>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</si>
  <si>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</si>
  <si>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</si>
  <si>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</si>
  <si>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</si>
  <si>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</si>
  <si>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</si>
  <si>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</si>
  <si>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</si>
  <si>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</si>
  <si>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</si>
  <si>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</si>
  <si>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</si>
  <si>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</si>
  <si>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</si>
  <si>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</si>
  <si>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</si>
  <si>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</si>
  <si>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</si>
  <si>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</si>
  <si>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</si>
  <si>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</si>
  <si>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</si>
  <si>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</si>
  <si>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</si>
  <si>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</si>
  <si>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</si>
  <si>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</si>
  <si>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</si>
  <si>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</si>
  <si>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</si>
  <si>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</si>
  <si>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</si>
  <si>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</si>
  <si>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</si>
  <si>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</si>
  <si>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</si>
  <si>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</si>
  <si>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</si>
  <si>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</si>
  <si>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</si>
  <si>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</si>
  <si>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</si>
  <si>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</si>
  <si>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</si>
  <si>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</si>
  <si>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</si>
  <si>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</si>
  <si>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</si>
  <si>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</si>
  <si>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</si>
  <si>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</si>
  <si>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</si>
  <si>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</si>
  <si>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</si>
  <si>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</si>
  <si>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</si>
  <si>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</si>
  <si>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</si>
  <si>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</si>
  <si>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</si>
  <si>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</si>
  <si>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</si>
  <si>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</si>
  <si>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</si>
  <si>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</si>
  <si>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</si>
  <si>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</si>
  <si>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</si>
  <si>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</si>
  <si>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</si>
  <si>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</si>
  <si>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</si>
  <si>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</si>
  <si>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</si>
  <si>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</si>
  <si>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</si>
  <si>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</si>
  <si>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</si>
  <si>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</si>
  <si>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</si>
  <si>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</si>
  <si>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</si>
  <si>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</si>
  <si>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</si>
  <si>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</si>
  <si>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</si>
  <si>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</si>
  <si>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</si>
  <si>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</si>
  <si>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</si>
  <si>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</si>
  <si>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</si>
  <si>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</si>
  <si>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</si>
  <si>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</si>
  <si>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</si>
  <si>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</si>
  <si>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</si>
  <si>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</si>
  <si>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</si>
  <si>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</si>
  <si>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</si>
  <si>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</si>
  <si>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</si>
  <si>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</si>
  <si>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</si>
  <si>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</si>
  <si>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</si>
  <si>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</si>
  <si>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</si>
  <si>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</si>
  <si>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</si>
  <si>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</si>
  <si>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</si>
  <si>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</si>
  <si>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</si>
  <si>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</si>
  <si>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</si>
  <si>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</si>
  <si>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</si>
  <si>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</si>
  <si>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</si>
  <si>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</si>
  <si>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</si>
  <si>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</si>
  <si>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</si>
  <si>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</si>
  <si>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</si>
  <si>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</si>
  <si>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</si>
  <si>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</si>
  <si>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</si>
  <si>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</si>
  <si>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</si>
  <si>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</si>
  <si>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</si>
  <si>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</si>
  <si>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</si>
  <si>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</si>
  <si>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</si>
  <si>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</si>
  <si>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</si>
  <si>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</si>
  <si>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</si>
  <si>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</si>
  <si>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</si>
  <si>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</si>
  <si>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</si>
  <si>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</si>
  <si>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</si>
  <si>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</si>
  <si>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</si>
  <si>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</si>
  <si>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</si>
  <si>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</si>
  <si>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</si>
  <si>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</si>
  <si>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</si>
  <si>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</si>
  <si>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</si>
  <si>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</si>
  <si>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</si>
  <si>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</si>
  <si>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</si>
  <si>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</si>
  <si>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</si>
  <si>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</si>
  <si>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</si>
  <si>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</si>
  <si>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</si>
  <si>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</si>
  <si>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</si>
  <si>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</si>
  <si>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</si>
  <si>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</si>
  <si>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</si>
  <si>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</si>
  <si>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</si>
  <si>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</si>
  <si>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</si>
  <si>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</si>
  <si>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</si>
  <si>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</si>
  <si>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</si>
  <si>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</si>
  <si>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</si>
  <si>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</si>
  <si>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</si>
  <si>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</si>
  <si>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</si>
  <si>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</si>
  <si>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</si>
  <si>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</si>
  <si>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</si>
  <si>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</si>
  <si>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</si>
  <si>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</si>
  <si>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</si>
  <si>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</si>
  <si>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</si>
  <si>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</si>
  <si>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</si>
  <si>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</si>
  <si>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</si>
  <si>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</si>
  <si>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</si>
  <si>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</si>
  <si>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</si>
  <si>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</si>
  <si>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</si>
  <si>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</si>
  <si>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</si>
  <si>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</si>
  <si>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</si>
  <si>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</si>
  <si>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</si>
  <si>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</si>
  <si>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</si>
  <si>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</si>
  <si>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</si>
  <si>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</si>
  <si>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</si>
  <si>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</si>
  <si>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</si>
  <si>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</si>
  <si>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</si>
  <si>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</si>
  <si>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</si>
  <si>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</si>
  <si>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</si>
  <si>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</si>
  <si>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</si>
  <si>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</si>
  <si>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</si>
  <si>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</si>
  <si>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</si>
  <si>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</si>
  <si>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</si>
  <si>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</si>
  <si>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</si>
  <si>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</si>
  <si>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</si>
  <si>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</si>
  <si>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</si>
  <si>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</si>
  <si>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</si>
  <si>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</si>
  <si>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</si>
  <si>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</si>
  <si>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</si>
  <si>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</si>
  <si>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</si>
  <si>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</si>
  <si>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</si>
  <si>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</si>
  <si>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</si>
  <si>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</si>
  <si>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</si>
  <si>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</si>
  <si>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</si>
  <si>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</si>
  <si>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</si>
  <si>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</si>
  <si>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</si>
  <si>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</si>
  <si>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</si>
  <si>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</si>
  <si>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</si>
  <si>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</si>
  <si>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</si>
  <si>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</si>
  <si>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</si>
  <si>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</si>
  <si>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</si>
  <si>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</si>
  <si>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</si>
  <si>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</si>
  <si>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</si>
  <si>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</si>
  <si>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</si>
  <si>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</si>
  <si>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</si>
  <si>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</si>
  <si>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</si>
  <si>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</si>
  <si>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</si>
  <si>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</si>
  <si>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</si>
  <si>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</si>
  <si>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</si>
  <si>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</si>
  <si>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</si>
  <si>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</si>
  <si>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</si>
  <si>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</si>
  <si>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</si>
  <si>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</si>
  <si>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</si>
  <si>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</si>
  <si>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</si>
  <si>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</si>
  <si>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</si>
  <si>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</si>
  <si>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</si>
  <si>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</si>
  <si>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</si>
  <si>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</si>
  <si>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</si>
  <si>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</si>
  <si>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</si>
  <si>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</si>
  <si>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</si>
  <si>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</si>
  <si>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</si>
  <si>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</si>
  <si>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</si>
  <si>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</si>
  <si>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</si>
  <si>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</si>
  <si>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</si>
  <si>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</si>
  <si>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</si>
  <si>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</si>
  <si>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</si>
  <si>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</si>
  <si>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</si>
  <si>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</si>
  <si>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</si>
  <si>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</si>
  <si>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</si>
  <si>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</si>
  <si>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</si>
  <si>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</si>
  <si>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</si>
  <si>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</si>
  <si>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</si>
  <si>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</si>
  <si>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</si>
  <si>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</si>
  <si>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</si>
  <si>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</si>
  <si>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</si>
  <si>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</si>
  <si>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</si>
  <si>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</si>
  <si>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</si>
  <si>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</si>
  <si>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</si>
  <si>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</si>
  <si>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</si>
  <si>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</si>
  <si>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</si>
  <si>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</si>
  <si>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</si>
  <si>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</si>
  <si>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</si>
  <si>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</si>
  <si>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</si>
  <si>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</si>
  <si>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</si>
  <si>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</si>
  <si>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</si>
  <si>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</si>
  <si>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</si>
  <si>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</si>
  <si>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</si>
  <si>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</si>
  <si>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</si>
  <si>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</si>
  <si>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</si>
  <si>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</si>
  <si>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</si>
  <si>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</si>
  <si>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</si>
  <si>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</si>
  <si>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</si>
  <si>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</si>
  <si>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</si>
  <si>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</si>
  <si>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</si>
  <si>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</si>
  <si>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</si>
  <si>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</si>
  <si>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</si>
  <si>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</si>
  <si>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</si>
  <si>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</si>
  <si>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</si>
  <si>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</si>
  <si>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</si>
  <si>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</si>
  <si>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</si>
  <si>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</si>
  <si>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</si>
  <si>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</si>
  <si>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</si>
  <si>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</si>
  <si>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</si>
  <si>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</si>
  <si>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</si>
  <si>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</si>
  <si>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</si>
  <si>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</si>
  <si>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</si>
  <si>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</si>
  <si>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</si>
  <si>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</si>
  <si>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</si>
  <si>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</si>
  <si>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</si>
  <si>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</si>
  <si>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</si>
  <si>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</si>
  <si>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</si>
  <si>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</si>
  <si>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</si>
  <si>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</si>
  <si>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</si>
  <si>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</si>
  <si>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</si>
  <si>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</si>
  <si>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</si>
  <si>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</si>
  <si>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</si>
  <si>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</si>
  <si>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</si>
  <si>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</si>
  <si>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</si>
  <si>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</si>
  <si>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</si>
  <si>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</si>
  <si>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</si>
  <si>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</si>
  <si>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</si>
  <si>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</si>
  <si>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</si>
  <si>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</si>
  <si>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</si>
  <si>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</si>
  <si>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</si>
  <si>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</si>
  <si>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</si>
  <si>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</si>
  <si>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</si>
  <si>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</si>
  <si>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</si>
  <si>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</si>
  <si>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</si>
  <si>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</si>
  <si>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</si>
  <si>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</si>
  <si>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</si>
  <si>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</si>
  <si>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</si>
  <si>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</si>
  <si>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</si>
  <si>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</si>
  <si>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</si>
  <si>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</si>
  <si>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</si>
  <si>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</si>
  <si>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</si>
  <si>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</si>
  <si>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</si>
  <si>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</si>
  <si>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</si>
  <si>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</si>
  <si>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</si>
  <si>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</si>
  <si>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</si>
  <si>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</si>
  <si>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</si>
  <si>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</si>
  <si>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</si>
  <si>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</si>
  <si>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</si>
  <si>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</si>
  <si>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</si>
  <si>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</si>
  <si>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</si>
  <si>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</si>
  <si>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</si>
  <si>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</si>
  <si>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</si>
  <si>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</si>
  <si>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</si>
  <si>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</si>
  <si>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</si>
  <si>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</si>
  <si>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</si>
  <si>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</si>
  <si>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</si>
  <si>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</si>
  <si>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</si>
  <si>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</si>
  <si>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</si>
  <si>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</si>
  <si>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</si>
  <si>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</si>
  <si>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</si>
  <si>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</si>
  <si>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</si>
  <si>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</si>
  <si>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</si>
  <si>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</si>
  <si>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</si>
  <si>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</si>
  <si>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</si>
  <si>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</si>
  <si>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</si>
  <si>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</si>
  <si>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</si>
  <si>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</si>
  <si>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</si>
  <si>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</si>
  <si>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</si>
  <si>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</si>
  <si>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</si>
  <si>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</si>
  <si>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</si>
  <si>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</si>
  <si>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</si>
  <si>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</si>
  <si>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</si>
  <si>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</si>
  <si>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</si>
  <si>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</si>
  <si>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</si>
  <si>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</si>
  <si>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</si>
  <si>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</si>
  <si>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</si>
  <si>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</si>
  <si>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</si>
  <si>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</si>
  <si>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</si>
  <si>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</si>
  <si>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</si>
  <si>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</si>
  <si>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</si>
  <si>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</si>
  <si>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</si>
  <si>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</si>
  <si>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</si>
  <si>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</si>
  <si>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</si>
  <si>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</si>
  <si>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</si>
  <si>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</si>
  <si>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</si>
  <si>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</si>
  <si>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</si>
  <si>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</si>
  <si>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</si>
  <si>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</si>
  <si>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</si>
  <si>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</si>
  <si>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</si>
  <si>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</si>
  <si>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</si>
  <si>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</si>
  <si>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</si>
  <si>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</si>
  <si>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</si>
  <si>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</si>
  <si>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</si>
  <si>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</si>
  <si>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</si>
  <si>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</si>
  <si>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</si>
  <si>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</si>
  <si>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</si>
  <si>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</si>
  <si>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</si>
  <si>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</si>
  <si>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</si>
  <si>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</si>
  <si>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</si>
  <si>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</si>
  <si>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</si>
  <si>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</si>
  <si>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</si>
  <si>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</si>
  <si>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</si>
  <si>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</si>
  <si>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</si>
  <si>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</si>
  <si>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</si>
  <si>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</si>
  <si>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</si>
  <si>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</si>
  <si>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</si>
  <si>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</si>
  <si>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</si>
  <si>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</si>
  <si>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</si>
  <si>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</si>
  <si>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</si>
  <si>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</si>
  <si>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</si>
  <si>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</si>
  <si>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</si>
  <si>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</si>
  <si>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</si>
  <si>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</si>
  <si>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</si>
  <si>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</si>
  <si>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</si>
  <si>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</si>
  <si>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</si>
  <si>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</si>
  <si>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</si>
  <si>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</si>
  <si>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</si>
  <si>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</si>
  <si>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</si>
  <si>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</si>
  <si>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</si>
  <si>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</si>
  <si>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</si>
  <si>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</si>
  <si>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</si>
  <si>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</si>
  <si>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</si>
  <si>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</si>
  <si>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</si>
  <si>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</si>
  <si>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</si>
  <si>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</si>
  <si>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</si>
  <si>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</si>
  <si>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</si>
  <si>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</si>
  <si>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</si>
  <si>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</si>
  <si>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</si>
  <si>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</si>
  <si>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</si>
  <si>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</si>
  <si>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</si>
  <si>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</si>
  <si>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</si>
  <si>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</si>
  <si>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</si>
  <si>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</si>
  <si>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</si>
  <si>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</si>
  <si>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</si>
  <si>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</si>
  <si>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</si>
  <si>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</si>
  <si>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</si>
  <si>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</si>
  <si>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</si>
  <si>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</si>
  <si>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</si>
  <si>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</si>
  <si>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</si>
  <si>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</si>
  <si>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</si>
  <si>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</si>
  <si>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</si>
  <si>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</si>
  <si>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</si>
  <si>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</si>
  <si>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</si>
  <si>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</si>
  <si>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</si>
  <si>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</si>
  <si>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</si>
  <si>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</si>
  <si>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</si>
  <si>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</si>
  <si>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</si>
  <si>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</si>
  <si>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</si>
  <si>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</si>
  <si>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</si>
  <si>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</si>
  <si>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</si>
  <si>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</si>
  <si>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</si>
  <si>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</si>
  <si>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</si>
  <si>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</si>
  <si>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</si>
  <si>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</si>
  <si>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</si>
  <si>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</si>
  <si>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</si>
  <si>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</si>
  <si>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</si>
  <si>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</si>
  <si>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</si>
  <si>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</si>
  <si>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</si>
  <si>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</si>
  <si>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</si>
  <si>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</si>
  <si>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</si>
  <si>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</si>
  <si>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</si>
  <si>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</si>
  <si>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</si>
  <si>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</si>
  <si>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</si>
  <si>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</si>
  <si>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</si>
  <si>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</si>
  <si>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</si>
  <si>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</si>
  <si>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</si>
  <si>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</si>
  <si>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</si>
  <si>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</si>
  <si>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</si>
  <si>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</si>
  <si>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</si>
  <si>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</si>
  <si>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</si>
  <si>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</si>
  <si>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</si>
  <si>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</si>
  <si>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</si>
  <si>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</si>
  <si>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</si>
  <si>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</si>
  <si>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</si>
  <si>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</si>
  <si>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</si>
  <si>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</si>
  <si>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</si>
  <si>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</si>
  <si>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</si>
  <si>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</si>
  <si>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</si>
  <si>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</si>
  <si>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</si>
  <si>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</si>
  <si>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</si>
  <si>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</si>
  <si>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</si>
  <si>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</si>
  <si>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</si>
  <si>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</si>
  <si>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</si>
  <si>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</si>
  <si>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</si>
  <si>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</si>
  <si>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</si>
  <si>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</si>
  <si>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</si>
  <si>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</si>
  <si>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</si>
  <si>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</si>
  <si>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</si>
  <si>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</si>
  <si>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</si>
  <si>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</si>
  <si>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</si>
  <si>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</si>
  <si>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</si>
  <si>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</si>
  <si>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</si>
  <si>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</si>
  <si>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</si>
  <si>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</si>
  <si>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</si>
  <si>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</si>
  <si>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</si>
  <si>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</si>
  <si>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</si>
  <si>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</si>
  <si>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</si>
  <si>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</si>
  <si>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</si>
  <si>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</si>
  <si>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</si>
  <si>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</si>
  <si>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</si>
  <si>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</si>
  <si>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</si>
  <si>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</si>
  <si>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</si>
  <si>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</si>
  <si>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</si>
  <si>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</si>
  <si>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</si>
  <si>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</si>
  <si>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</si>
  <si>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</si>
  <si>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</si>
  <si>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</si>
  <si>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</si>
  <si>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</si>
  <si>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</si>
  <si>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</si>
  <si>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</si>
  <si>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</si>
  <si>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</si>
  <si>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</si>
  <si>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</si>
  <si>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</si>
  <si>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</si>
  <si>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</si>
  <si>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</si>
  <si>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</si>
  <si>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</si>
  <si>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</si>
  <si>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</si>
  <si>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</si>
  <si>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</si>
  <si>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</si>
  <si>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</si>
  <si>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</si>
  <si>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</si>
  <si>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</si>
  <si>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</si>
  <si>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</si>
  <si>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</si>
  <si>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</si>
  <si>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</si>
  <si>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</si>
  <si>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</si>
  <si>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</si>
  <si>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</si>
  <si>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</si>
  <si>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</si>
  <si>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</si>
  <si>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</si>
  <si>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</si>
  <si>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</si>
  <si>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</si>
  <si>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</si>
  <si>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</si>
  <si>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</si>
  <si>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</si>
  <si>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</si>
  <si>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</si>
  <si>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</si>
  <si>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</si>
  <si>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</si>
  <si>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</si>
  <si>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</si>
  <si>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</si>
  <si>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</si>
  <si>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</si>
  <si>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</si>
  <si>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</si>
  <si>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</si>
  <si>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</si>
  <si>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</si>
  <si>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</si>
  <si>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</si>
  <si>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</si>
  <si>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</si>
  <si>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</si>
  <si>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</si>
  <si>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</si>
  <si>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</si>
  <si>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</si>
  <si>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</si>
  <si>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</si>
  <si>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</si>
  <si>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</si>
  <si>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</si>
  <si>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</si>
  <si>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</si>
  <si>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</si>
  <si>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</si>
  <si>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</si>
  <si>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</si>
  <si>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</si>
  <si>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</si>
  <si>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</si>
  <si>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</si>
  <si>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</si>
  <si>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</si>
  <si>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</si>
  <si>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</si>
  <si>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</si>
  <si>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</si>
  <si>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</si>
  <si>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</si>
  <si>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</si>
  <si>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</si>
  <si>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</si>
  <si>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</si>
  <si>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</si>
  <si>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</si>
  <si>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</si>
  <si>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</si>
  <si>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</si>
  <si>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</si>
  <si>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</si>
  <si>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</si>
  <si>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</si>
  <si>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</si>
  <si>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</si>
  <si>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</si>
  <si>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</si>
  <si>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</si>
  <si>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</si>
  <si>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</si>
  <si>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</si>
  <si>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</si>
  <si>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</si>
  <si>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</si>
  <si>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</si>
  <si>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</si>
  <si>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</si>
  <si>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</si>
  <si>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</si>
  <si>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</si>
  <si>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</si>
  <si>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</si>
  <si>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</si>
  <si>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</si>
  <si>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</si>
  <si>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</si>
  <si>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</si>
  <si>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</si>
  <si>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</si>
  <si>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</si>
  <si>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</si>
  <si>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</si>
  <si>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</si>
  <si>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</si>
  <si>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</si>
  <si>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</si>
  <si>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</si>
  <si>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</si>
  <si>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</si>
  <si>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</si>
  <si>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</si>
  <si>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</si>
  <si>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</si>
  <si>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</si>
  <si>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</si>
  <si>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</si>
  <si>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</si>
  <si>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</si>
  <si>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</si>
  <si>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</si>
  <si>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</si>
  <si>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</si>
  <si>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</si>
  <si>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</si>
  <si>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</si>
  <si>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</si>
  <si>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</si>
  <si>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</si>
  <si>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</si>
  <si>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</si>
  <si>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</si>
  <si>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</si>
  <si>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</si>
  <si>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</si>
  <si>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</si>
  <si>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</si>
  <si>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</si>
  <si>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</si>
  <si>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</si>
  <si>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</si>
  <si>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</si>
  <si>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</si>
  <si>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</si>
  <si>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</si>
  <si>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</si>
  <si>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</si>
  <si>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</si>
  <si>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</si>
  <si>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</si>
  <si>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</si>
  <si>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</si>
  <si>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</si>
  <si>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</si>
  <si>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</si>
  <si>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</si>
  <si>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</si>
  <si>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</si>
  <si>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</si>
  <si>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</si>
  <si>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</si>
  <si>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</si>
  <si>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</si>
  <si>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</si>
  <si>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</si>
  <si>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</si>
  <si>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</si>
  <si>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</si>
  <si>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</si>
  <si>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</si>
  <si>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</si>
  <si>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</si>
  <si>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</si>
  <si>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</si>
  <si>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</si>
  <si>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</si>
  <si>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</si>
  <si>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</si>
  <si>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</si>
  <si>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</si>
  <si>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</si>
  <si>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</si>
  <si>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</si>
  <si>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</si>
  <si>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</si>
  <si>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</si>
  <si>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</si>
  <si>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</si>
  <si>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</si>
  <si>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</si>
  <si>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</si>
  <si>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</si>
  <si>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</si>
  <si>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</si>
  <si>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</si>
  <si>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</si>
  <si>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</si>
  <si>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</si>
  <si>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</si>
  <si>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</si>
  <si>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</si>
  <si>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</si>
  <si>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</si>
  <si>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</si>
  <si>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</si>
  <si>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</si>
  <si>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</si>
  <si>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</si>
  <si>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</si>
  <si>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</si>
  <si>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</si>
  <si>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</si>
  <si>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</si>
  <si>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</si>
  <si>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</si>
  <si>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</si>
  <si>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</si>
  <si>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</si>
  <si>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</si>
  <si>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</si>
  <si>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</si>
  <si>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</si>
  <si>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</si>
  <si>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</si>
  <si>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</si>
  <si>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</si>
  <si>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</si>
  <si>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</si>
  <si>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</si>
  <si>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</si>
  <si>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</si>
  <si>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</si>
  <si>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</si>
  <si>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</si>
  <si>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</si>
  <si>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</si>
  <si>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</si>
  <si>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</si>
  <si>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</si>
  <si>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</si>
  <si>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</si>
  <si>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</si>
  <si>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</si>
  <si>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</si>
  <si>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</si>
  <si>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</si>
  <si>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</si>
  <si>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</si>
  <si>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</si>
  <si>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</si>
  <si>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</si>
  <si>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</si>
  <si>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</si>
  <si>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</si>
  <si>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</si>
  <si>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</si>
  <si>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</si>
  <si>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</si>
  <si>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</si>
  <si>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</si>
  <si>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</si>
  <si>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</si>
  <si>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</si>
  <si>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</si>
  <si>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</si>
  <si>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</si>
  <si>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</si>
  <si>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</si>
  <si>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</si>
  <si>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</si>
  <si>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</si>
  <si>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</si>
  <si>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</si>
  <si>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</si>
  <si>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</si>
  <si>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</si>
  <si>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</si>
  <si>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</si>
  <si>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</si>
  <si>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</si>
  <si>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</si>
  <si>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</si>
  <si>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</si>
  <si>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</si>
  <si>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</si>
  <si>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</si>
  <si>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</si>
  <si>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</si>
  <si>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</si>
  <si>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</si>
  <si>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</si>
  <si>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</si>
  <si>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</si>
  <si>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</si>
  <si>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</si>
  <si>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</si>
  <si>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</si>
  <si>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</si>
  <si>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</si>
  <si>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</si>
  <si>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</si>
  <si>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</si>
  <si>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</si>
  <si>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</si>
  <si>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</si>
  <si>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</si>
  <si>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</si>
  <si>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</si>
  <si>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</si>
  <si>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</si>
  <si>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</si>
  <si>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</si>
  <si>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</si>
  <si>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</si>
  <si>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</si>
  <si>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</si>
  <si>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</si>
  <si>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</si>
  <si>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</si>
  <si>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</si>
  <si>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</si>
  <si>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</si>
  <si>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</si>
  <si>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</si>
  <si>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</si>
  <si>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</si>
  <si>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</si>
  <si>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</si>
  <si>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</si>
  <si>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</si>
  <si>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</si>
  <si>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</si>
  <si>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</si>
  <si>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</si>
  <si>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</si>
  <si>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</si>
  <si>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</si>
  <si>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</si>
  <si>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</si>
  <si>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</si>
  <si>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</si>
  <si>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</si>
  <si>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</si>
  <si>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</si>
  <si>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</si>
  <si>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</si>
  <si>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</si>
  <si>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</si>
  <si>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</si>
  <si>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</si>
  <si>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</si>
  <si>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</si>
  <si>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</si>
  <si>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</si>
  <si>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</si>
  <si>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</si>
  <si>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</si>
  <si>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</si>
  <si>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</si>
  <si>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</si>
  <si>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</si>
  <si>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</si>
  <si>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</si>
  <si>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</si>
  <si>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</si>
  <si>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</si>
  <si>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</si>
  <si>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</si>
  <si>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</si>
  <si>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</si>
  <si>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</si>
  <si>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</si>
  <si>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</si>
  <si>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</si>
  <si>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</si>
  <si>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</si>
  <si>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</si>
  <si>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</si>
  <si>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</si>
  <si>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</si>
  <si>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</si>
  <si>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</si>
  <si>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</si>
  <si>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</si>
  <si>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</si>
  <si>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</si>
  <si>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</si>
  <si>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</si>
  <si>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</si>
  <si>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</si>
  <si>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</si>
  <si>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</si>
  <si>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</si>
  <si>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</si>
  <si>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</si>
  <si>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</si>
  <si>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</si>
  <si>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</si>
  <si>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</si>
  <si>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</si>
  <si>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</si>
  <si>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</si>
  <si>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</si>
  <si>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</si>
  <si>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</si>
  <si>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</si>
  <si>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</si>
  <si>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</si>
  <si>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</si>
  <si>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</si>
  <si>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</si>
  <si>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</si>
  <si>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</si>
  <si>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</si>
  <si>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</si>
  <si>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</si>
  <si>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</si>
  <si>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</si>
  <si>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</si>
  <si>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</si>
  <si>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</si>
  <si>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</si>
  <si>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</si>
  <si>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</si>
  <si>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</si>
  <si>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</si>
  <si>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</si>
  <si>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</si>
  <si>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</si>
  <si>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</si>
  <si>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</si>
  <si>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</si>
  <si>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</si>
  <si>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</si>
  <si>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</si>
  <si>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</si>
  <si>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</si>
  <si>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</si>
  <si>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</si>
  <si>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</si>
  <si>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</si>
  <si>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</si>
  <si>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</si>
  <si>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</si>
  <si>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</si>
  <si>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</si>
  <si>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</si>
  <si>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</si>
  <si>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</si>
  <si>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</si>
  <si>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</si>
  <si>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</si>
  <si>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</si>
  <si>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</si>
  <si>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</si>
  <si>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</si>
  <si>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</si>
  <si>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</si>
  <si>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</si>
  <si>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</si>
  <si>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</si>
  <si>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</si>
  <si>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</si>
  <si>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</si>
  <si>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</si>
  <si>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</si>
  <si>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</si>
  <si>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</si>
  <si>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</si>
  <si>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</si>
  <si>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</si>
  <si>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</si>
  <si>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</si>
  <si>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</si>
  <si>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</si>
  <si>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</si>
  <si>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</si>
  <si>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</si>
  <si>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</si>
  <si>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</si>
  <si>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</si>
  <si>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</si>
  <si>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</si>
  <si>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</si>
  <si>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</si>
  <si>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</si>
  <si>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</si>
  <si>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</si>
  <si>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</si>
  <si>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</si>
  <si>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</si>
  <si>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</si>
  <si>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</si>
  <si>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</si>
  <si>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</si>
  <si>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</si>
  <si>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</si>
  <si>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</si>
  <si>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</si>
  <si>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</si>
  <si>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</si>
  <si>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</si>
  <si>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</si>
  <si>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</si>
  <si>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</si>
  <si>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</si>
  <si>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</si>
  <si>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</si>
  <si>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</si>
  <si>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</si>
  <si>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</si>
  <si>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</si>
  <si>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</si>
  <si>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</si>
  <si>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</si>
  <si>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</si>
  <si>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</si>
  <si>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</si>
  <si>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</si>
  <si>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</si>
  <si>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</si>
  <si>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</si>
  <si>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</si>
  <si>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</si>
  <si>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</si>
  <si>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</si>
  <si>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</si>
  <si>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</si>
  <si>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</si>
  <si>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</si>
  <si>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</si>
  <si>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</si>
  <si>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</si>
  <si>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</si>
  <si>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</si>
  <si>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</si>
  <si>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</si>
  <si>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</si>
  <si>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</si>
  <si>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</si>
  <si>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</si>
  <si>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</si>
  <si>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</si>
  <si>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</si>
  <si>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</si>
  <si>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</si>
  <si>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</si>
  <si>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</si>
  <si>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</si>
  <si>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</si>
  <si>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</si>
  <si>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</si>
  <si>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</si>
  <si>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</si>
  <si>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</si>
  <si>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</si>
  <si>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</si>
  <si>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</si>
  <si>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</si>
  <si>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</si>
  <si>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</si>
  <si>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</si>
  <si>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</si>
  <si>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</si>
  <si>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</si>
  <si>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</si>
  <si>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</si>
  <si>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</si>
  <si>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</si>
  <si>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</si>
  <si>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</si>
  <si>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</si>
  <si>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</si>
  <si>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</si>
  <si>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</si>
  <si>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</si>
  <si>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</si>
  <si>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</si>
  <si>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</si>
  <si>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</si>
  <si>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</si>
  <si>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</si>
  <si>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</si>
  <si>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</si>
  <si>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</si>
  <si>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</si>
  <si>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</si>
  <si>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</si>
  <si>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</si>
  <si>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</si>
  <si>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</si>
  <si>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</si>
  <si>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</si>
  <si>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</si>
  <si>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</si>
  <si>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</si>
  <si>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</si>
  <si>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</si>
  <si>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</si>
  <si>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</si>
  <si>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</si>
  <si>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</si>
  <si>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</si>
  <si>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</si>
  <si>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</si>
  <si>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</si>
  <si>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</si>
  <si>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</si>
  <si>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</si>
  <si>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</si>
  <si>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</si>
  <si>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</si>
  <si>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</si>
  <si>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</si>
  <si>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</si>
  <si>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</si>
  <si>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</si>
  <si>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</si>
  <si>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</si>
  <si>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</si>
  <si>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</si>
  <si>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</si>
  <si>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</si>
  <si>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</si>
  <si>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</si>
  <si>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</si>
  <si>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</si>
  <si>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</si>
  <si>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</si>
  <si>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</si>
  <si>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</si>
  <si>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</si>
  <si>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</si>
  <si>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</si>
  <si>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</si>
  <si>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</si>
  <si>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</si>
  <si>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</si>
  <si>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</si>
  <si>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</si>
  <si>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</si>
  <si>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</si>
  <si>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</si>
  <si>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</si>
  <si>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</si>
  <si>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</si>
  <si>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</si>
  <si>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</si>
  <si>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</si>
  <si>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</si>
  <si>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</si>
  <si>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</si>
  <si>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</si>
  <si>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</si>
  <si>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</si>
  <si>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</si>
  <si>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</si>
  <si>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</si>
  <si>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</si>
  <si>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</si>
  <si>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</si>
  <si>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</si>
  <si>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</si>
  <si>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</si>
  <si>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</si>
  <si>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</si>
  <si>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</si>
  <si>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</si>
  <si>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</si>
  <si>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</si>
  <si>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</si>
  <si>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</si>
  <si>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</si>
  <si>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</si>
  <si>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</si>
  <si>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</si>
  <si>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</si>
  <si>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</si>
  <si>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</si>
  <si>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</si>
  <si>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</si>
  <si>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</si>
  <si>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</si>
  <si>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</si>
  <si>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</si>
  <si>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</si>
  <si>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</si>
  <si>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</si>
  <si>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</si>
  <si>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</si>
  <si>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</si>
  <si>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</si>
  <si>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</si>
  <si>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</si>
  <si>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</si>
  <si>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</si>
  <si>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</si>
  <si>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</si>
  <si>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</si>
  <si>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</si>
  <si>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</si>
  <si>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</si>
  <si>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</si>
  <si>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</si>
  <si>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</si>
  <si>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</si>
  <si>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</si>
  <si>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</si>
  <si>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</si>
  <si>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</si>
  <si>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</si>
  <si>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</si>
  <si>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</si>
  <si>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</si>
  <si>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</si>
  <si>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</si>
  <si>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</si>
  <si>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</si>
  <si>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</si>
  <si>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</si>
  <si>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</si>
  <si>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</si>
  <si>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</si>
  <si>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</si>
  <si>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</si>
  <si>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</si>
  <si>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</si>
  <si>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</si>
  <si>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</si>
  <si>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</si>
  <si>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</si>
  <si>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</si>
  <si>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</si>
  <si>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</si>
  <si>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</si>
  <si>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</si>
  <si>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</si>
  <si>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</si>
  <si>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</si>
  <si>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</si>
  <si>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</si>
  <si>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</si>
  <si>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</si>
  <si>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</si>
  <si>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</si>
  <si>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</si>
  <si>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</si>
  <si>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</si>
  <si>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</si>
  <si>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</si>
  <si>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</si>
  <si>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</si>
  <si>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</si>
  <si>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</si>
  <si>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</si>
  <si>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</si>
  <si>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</si>
  <si>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</si>
  <si>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</si>
  <si>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</si>
  <si>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</si>
  <si>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</si>
  <si>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</si>
  <si>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</si>
  <si>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</si>
  <si>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</si>
  <si>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</si>
  <si>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</si>
  <si>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</si>
  <si>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</si>
  <si>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</si>
  <si>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</si>
  <si>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</si>
  <si>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</si>
  <si>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</si>
  <si>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</si>
  <si>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</si>
  <si>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</si>
  <si>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</si>
  <si>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</si>
  <si>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</si>
  <si>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</si>
  <si>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</si>
  <si>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</si>
  <si>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</si>
  <si>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</si>
  <si>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</si>
  <si>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</si>
  <si>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</si>
  <si>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</si>
  <si>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</si>
  <si>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</si>
  <si>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</si>
  <si>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</si>
  <si>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</si>
  <si>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</si>
  <si>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</si>
  <si>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</si>
  <si>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</si>
  <si>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</si>
  <si>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</si>
  <si>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</si>
  <si>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</si>
  <si>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</si>
  <si>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</si>
  <si>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</si>
  <si>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</si>
  <si>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</si>
  <si>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</si>
  <si>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</si>
  <si>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</si>
  <si>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</si>
  <si>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</si>
  <si>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</si>
  <si>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</si>
  <si>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</si>
  <si>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</si>
  <si>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</si>
  <si>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</si>
  <si>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</si>
  <si>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</si>
  <si>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</si>
  <si>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</si>
  <si>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</si>
  <si>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</si>
  <si>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</si>
  <si>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</si>
  <si>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</si>
  <si>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</si>
  <si>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</si>
  <si>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</si>
  <si>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</si>
  <si>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</si>
  <si>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</si>
  <si>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</si>
  <si>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</si>
  <si>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</si>
  <si>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</si>
  <si>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</si>
  <si>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</si>
  <si>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</si>
  <si>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</si>
  <si>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</si>
  <si>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</si>
  <si>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</si>
  <si>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</si>
  <si>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</si>
  <si>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</si>
  <si>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</si>
  <si>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</si>
  <si>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</si>
  <si>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</si>
  <si>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</si>
  <si>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</si>
  <si>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</si>
  <si>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</si>
  <si>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</si>
  <si>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</si>
  <si>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</si>
  <si>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</si>
  <si>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</si>
  <si>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</si>
  <si>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</si>
  <si>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</si>
  <si>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</si>
  <si>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</si>
  <si>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</si>
  <si>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</si>
  <si>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</si>
  <si>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</si>
  <si>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</si>
  <si>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</si>
  <si>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</si>
  <si>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</si>
  <si>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</si>
  <si>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</si>
  <si>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</si>
  <si>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</si>
  <si>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</si>
  <si>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</si>
  <si>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</si>
  <si>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</si>
  <si>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</si>
  <si>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</si>
  <si>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</si>
  <si>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</si>
  <si>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</si>
  <si>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</si>
  <si>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</si>
  <si>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</si>
  <si>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</si>
  <si>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</si>
  <si>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</si>
  <si>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</si>
  <si>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</si>
  <si>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</si>
  <si>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</si>
  <si>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</si>
  <si>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</si>
  <si>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</si>
  <si>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</si>
  <si>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</si>
  <si>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</si>
  <si>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</si>
  <si>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</si>
  <si>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</si>
  <si>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</si>
  <si>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</si>
  <si>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</si>
  <si>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</si>
  <si>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</si>
  <si>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</si>
  <si>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</si>
  <si>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</si>
  <si>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</si>
  <si>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</si>
  <si>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</si>
  <si>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</si>
  <si>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</si>
  <si>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</si>
  <si>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</si>
  <si>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</si>
  <si>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</si>
  <si>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</si>
  <si>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</si>
  <si>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</si>
  <si>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</si>
  <si>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</si>
  <si>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</si>
  <si>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</si>
  <si>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</si>
  <si>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</si>
  <si>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</si>
  <si>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</si>
  <si>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</si>
  <si>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</si>
  <si>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</si>
  <si>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</si>
  <si>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</si>
  <si>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</si>
  <si>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</si>
  <si>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</si>
  <si>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</si>
  <si>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</si>
  <si>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</si>
  <si>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</si>
  <si>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</si>
  <si>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</si>
  <si>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</si>
  <si>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</si>
  <si>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</si>
  <si>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</si>
  <si>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</si>
  <si>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</si>
  <si>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</si>
  <si>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</si>
  <si>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</si>
  <si>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</si>
  <si>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</si>
  <si>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</si>
  <si>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</si>
  <si>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</si>
  <si>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</si>
  <si>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</si>
  <si>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</si>
  <si>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</si>
  <si>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</si>
  <si>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</si>
  <si>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</si>
  <si>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</si>
  <si>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</si>
  <si>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</si>
  <si>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</si>
  <si>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</si>
  <si>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</si>
  <si>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</si>
  <si>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</si>
  <si>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</si>
  <si>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</si>
  <si>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</si>
  <si>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</si>
  <si>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</si>
  <si>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</si>
  <si>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</si>
  <si>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</si>
  <si>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</si>
  <si>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</si>
  <si>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</si>
  <si>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</si>
  <si>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</si>
  <si>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</si>
  <si>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</si>
  <si>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</si>
  <si>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</si>
  <si>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</si>
  <si>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</si>
  <si>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</si>
  <si>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</si>
  <si>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</si>
  <si>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</si>
  <si>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</si>
  <si>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</si>
  <si>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</si>
  <si>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</si>
  <si>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</si>
  <si>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</si>
  <si>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</si>
  <si>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</si>
  <si>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</si>
  <si>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</si>
  <si>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</si>
  <si>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</si>
  <si>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</si>
  <si>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</si>
  <si>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</si>
  <si>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</si>
  <si>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</si>
  <si>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</si>
  <si>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</si>
  <si>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</si>
  <si>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</si>
  <si>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</si>
  <si>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</si>
  <si>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</si>
  <si>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</si>
  <si>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</si>
  <si>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</si>
  <si>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</si>
  <si>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</si>
  <si>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</si>
  <si>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</si>
  <si>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</si>
  <si>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</si>
  <si>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</si>
  <si>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</si>
  <si>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</si>
  <si>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</si>
  <si>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</si>
  <si>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</si>
  <si>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</si>
  <si>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</si>
  <si>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</si>
  <si>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</si>
  <si>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</si>
  <si>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</si>
  <si>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</si>
  <si>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</si>
  <si>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</si>
  <si>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</si>
  <si>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</si>
  <si>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</si>
  <si>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</si>
  <si>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</si>
  <si>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</si>
  <si>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</si>
  <si>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</si>
  <si>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</si>
  <si>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</si>
  <si>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</si>
  <si>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</si>
  <si>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</si>
  <si>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</si>
  <si>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</si>
  <si>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</si>
  <si>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</si>
  <si>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</si>
  <si>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</si>
  <si>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</si>
  <si>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</si>
  <si>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</si>
  <si>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</si>
  <si>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</si>
  <si>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</si>
  <si>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</si>
  <si>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</si>
  <si>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</si>
  <si>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</si>
  <si>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</si>
  <si>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</si>
  <si>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</si>
  <si>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</si>
  <si>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</si>
  <si>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</si>
  <si>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</si>
  <si>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</si>
  <si>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</si>
  <si>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</si>
  <si>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</si>
  <si>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</si>
  <si>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</si>
  <si>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</si>
  <si>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</si>
  <si>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</si>
  <si>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</si>
  <si>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</si>
  <si>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</si>
  <si>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</si>
  <si>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</si>
  <si>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</si>
  <si>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</si>
  <si>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</si>
  <si>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</si>
  <si>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</si>
  <si>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</si>
  <si>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</si>
  <si>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</si>
  <si>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</si>
  <si>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</si>
  <si>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</si>
  <si>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</si>
  <si>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</si>
  <si>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</si>
  <si>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</si>
  <si>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</si>
  <si>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</si>
  <si>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</si>
  <si>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</si>
  <si>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</si>
  <si>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</si>
  <si>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</si>
  <si>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</si>
  <si>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</si>
  <si>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</si>
  <si>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</si>
  <si>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</si>
  <si>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</si>
  <si>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</si>
  <si>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</si>
  <si>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</si>
  <si>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</si>
  <si>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</si>
  <si>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</si>
  <si>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</si>
  <si>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</si>
  <si>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</si>
  <si>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</si>
  <si>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</si>
  <si>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</si>
  <si>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</si>
  <si>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</si>
  <si>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</si>
  <si>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</si>
  <si>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</si>
  <si>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</si>
  <si>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</si>
  <si>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</si>
  <si>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</si>
  <si>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</si>
  <si>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</si>
  <si>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</si>
  <si>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</si>
  <si>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</si>
  <si>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</si>
  <si>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</si>
  <si>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</si>
  <si>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</si>
  <si>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</si>
  <si>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</si>
  <si>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</si>
  <si>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</si>
  <si>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</si>
  <si>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</si>
  <si>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</si>
  <si>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</si>
  <si>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</si>
  <si>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</si>
  <si>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</si>
  <si>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</si>
  <si>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</si>
  <si>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</si>
  <si>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</si>
  <si>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</si>
  <si>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</si>
  <si>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</si>
  <si>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</si>
  <si>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</si>
  <si>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</si>
  <si>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</si>
  <si>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</si>
  <si>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</si>
  <si>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</si>
  <si>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</si>
  <si>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</si>
  <si>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</si>
  <si>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</si>
  <si>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</si>
  <si>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</si>
  <si>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</si>
  <si>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</si>
  <si>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</si>
  <si>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</si>
  <si>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</si>
  <si>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</si>
  <si>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</si>
  <si>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</si>
  <si>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</si>
  <si>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</si>
  <si>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</si>
  <si>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</si>
  <si>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</si>
  <si>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</si>
  <si>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</si>
  <si>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</si>
  <si>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</si>
  <si>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</si>
  <si>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</si>
  <si>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</si>
  <si>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</si>
  <si>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</si>
  <si>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</si>
  <si>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</si>
  <si>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</si>
  <si>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</si>
  <si>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</si>
  <si>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</si>
  <si>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</si>
  <si>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</si>
  <si>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</si>
  <si>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</si>
  <si>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</si>
  <si>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</si>
  <si>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</si>
  <si>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</si>
  <si>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</si>
  <si>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</si>
  <si>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</si>
  <si>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</si>
  <si>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</si>
  <si>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</si>
  <si>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</si>
  <si>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</si>
  <si>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</si>
  <si>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</si>
  <si>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</si>
  <si>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</si>
  <si>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</si>
  <si>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</si>
  <si>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</si>
  <si>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</si>
  <si>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</si>
  <si>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</si>
  <si>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</si>
  <si>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</si>
  <si>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</si>
  <si>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</si>
  <si>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</si>
  <si>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</si>
  <si>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</si>
  <si>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</si>
  <si>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</si>
  <si>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</si>
  <si>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</si>
  <si>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</si>
  <si>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</si>
  <si>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</si>
  <si>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</si>
  <si>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</si>
  <si>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</si>
  <si>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</si>
  <si>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</si>
  <si>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</si>
  <si>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</si>
  <si>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</si>
  <si>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</si>
  <si>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</si>
  <si>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</si>
  <si>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</si>
  <si>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</si>
  <si>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</si>
  <si>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</si>
  <si>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</si>
  <si>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</si>
  <si>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</si>
  <si>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</si>
  <si>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</si>
  <si>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</si>
  <si>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</si>
  <si>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</si>
  <si>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</si>
  <si>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</si>
  <si>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</si>
  <si>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</si>
  <si>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</si>
  <si>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</si>
  <si>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</si>
  <si>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</si>
  <si>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</si>
  <si>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</si>
  <si>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</si>
  <si>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</si>
  <si>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</si>
  <si>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</si>
  <si>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</si>
  <si>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</si>
  <si>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</si>
  <si>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</si>
  <si>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</si>
  <si>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</si>
  <si>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</si>
  <si>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</si>
  <si>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</si>
  <si>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</si>
  <si>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</si>
  <si>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</si>
  <si>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</si>
  <si>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</si>
  <si>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</si>
  <si>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</si>
  <si>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</si>
  <si>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</si>
  <si>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</si>
  <si>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</si>
  <si>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</si>
  <si>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</si>
  <si>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</si>
  <si>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</si>
  <si>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</si>
  <si>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</si>
  <si>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</si>
  <si>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</si>
  <si>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</si>
  <si>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</si>
  <si>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</si>
  <si>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</si>
  <si>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</si>
  <si>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</si>
  <si>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</si>
  <si>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</si>
  <si>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</si>
  <si>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</si>
  <si>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</si>
  <si>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</si>
  <si>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</si>
  <si>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</si>
  <si>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</si>
  <si>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</si>
  <si>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</si>
  <si>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</si>
  <si>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</si>
  <si>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</si>
  <si>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</si>
  <si>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</si>
  <si>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</si>
  <si>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</si>
  <si>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</si>
  <si>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</si>
  <si>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</si>
  <si>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</si>
  <si>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</si>
  <si>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</si>
  <si>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</si>
  <si>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</si>
  <si>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</si>
  <si>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</si>
  <si>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</si>
  <si>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</si>
  <si>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</si>
  <si>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</si>
  <si>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</si>
  <si>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</si>
  <si>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</si>
  <si>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</si>
  <si>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</si>
  <si>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</si>
  <si>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</si>
  <si>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</si>
  <si>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</si>
  <si>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</si>
  <si>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</si>
  <si>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</si>
  <si>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</si>
  <si>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</si>
  <si>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</si>
  <si>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</si>
  <si>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</si>
  <si>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</si>
  <si>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</si>
  <si>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</si>
  <si>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</si>
  <si>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</si>
  <si>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</si>
  <si>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</si>
  <si>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</si>
  <si>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</si>
  <si>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</si>
  <si>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</si>
  <si>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</si>
  <si>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</si>
  <si>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</si>
  <si>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</si>
  <si>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</si>
  <si>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</si>
  <si>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</si>
  <si>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</si>
  <si>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</si>
  <si>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</si>
  <si>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</si>
  <si>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</si>
  <si>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</si>
  <si>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</si>
  <si>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</si>
  <si>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</si>
  <si>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</si>
  <si>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</si>
  <si>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</si>
  <si>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</si>
  <si>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</si>
  <si>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</si>
  <si>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</si>
  <si>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</si>
  <si>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</si>
  <si>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</si>
  <si>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</si>
  <si>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</si>
  <si>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</si>
  <si>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</si>
  <si>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</si>
  <si>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</si>
  <si>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</si>
  <si>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</si>
  <si>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</si>
  <si>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</si>
  <si>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</si>
  <si>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</si>
  <si>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</si>
  <si>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</si>
  <si>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</si>
  <si>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</si>
  <si>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</si>
  <si>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</si>
  <si>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</si>
  <si>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</si>
  <si>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</si>
  <si>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</si>
  <si>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</si>
  <si>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</si>
  <si>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</si>
  <si>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</si>
  <si>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</si>
  <si>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</si>
  <si>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</si>
  <si>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</si>
  <si>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</si>
  <si>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</si>
  <si>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</si>
  <si>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</si>
  <si>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</si>
  <si>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</si>
  <si>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</si>
  <si>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</si>
  <si>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</si>
  <si>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</si>
  <si>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</si>
  <si>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</si>
  <si>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</si>
  <si>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</si>
  <si>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</si>
  <si>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</si>
  <si>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</si>
  <si>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</si>
  <si>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</si>
  <si>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</si>
  <si>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</si>
  <si>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</si>
  <si>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</si>
  <si>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</si>
  <si>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</si>
  <si>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</si>
  <si>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</si>
  <si>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</si>
  <si>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</si>
  <si>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</si>
  <si>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</si>
  <si>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</si>
  <si>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</si>
  <si>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</si>
  <si>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</si>
  <si>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</si>
  <si>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</si>
  <si>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</si>
  <si>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</si>
  <si>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</si>
  <si>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</si>
  <si>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</si>
  <si>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</si>
  <si>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</si>
  <si>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</si>
  <si>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</si>
  <si>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</si>
  <si>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</si>
  <si>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</si>
  <si>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</si>
  <si>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</si>
  <si>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</si>
  <si>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</si>
  <si>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</si>
  <si>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</si>
  <si>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</si>
  <si>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</si>
  <si>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</si>
  <si>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</si>
  <si>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</si>
  <si>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</si>
  <si>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</si>
  <si>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</si>
  <si>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</si>
  <si>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</si>
  <si>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</si>
  <si>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</si>
  <si>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</si>
  <si>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</si>
  <si>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</si>
  <si>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</si>
  <si>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</si>
  <si>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</si>
  <si>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</si>
  <si>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</si>
  <si>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</si>
  <si>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</si>
  <si>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</si>
  <si>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</si>
  <si>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</si>
  <si>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</si>
  <si>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</si>
  <si>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</si>
  <si>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</si>
  <si>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</si>
  <si>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</si>
  <si>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</si>
  <si>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</si>
  <si>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</si>
  <si>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</si>
  <si>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</si>
  <si>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</si>
  <si>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</si>
  <si>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</si>
  <si>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</si>
  <si>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</si>
  <si>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</si>
  <si>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</si>
  <si>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</si>
  <si>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</si>
  <si>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</si>
  <si>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</si>
  <si>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</si>
  <si>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</si>
  <si>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</si>
  <si>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</si>
  <si>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</si>
  <si>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</si>
  <si>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</si>
  <si>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</si>
  <si>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</si>
  <si>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</si>
  <si>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</si>
  <si>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</si>
  <si>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</si>
  <si>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</si>
  <si>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</si>
  <si>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</si>
  <si>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</si>
  <si>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</si>
  <si>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</si>
  <si>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</si>
  <si>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</si>
  <si>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</si>
  <si>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</si>
  <si>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</si>
  <si>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</si>
  <si>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</si>
  <si>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</si>
  <si>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</si>
  <si>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</si>
  <si>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</si>
  <si>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</si>
  <si>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</si>
  <si>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</si>
  <si>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</si>
  <si>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</si>
  <si>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</si>
  <si>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</si>
  <si>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</si>
  <si>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</si>
  <si>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</si>
  <si>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</si>
  <si>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</si>
  <si>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</si>
  <si>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</si>
  <si>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</si>
  <si>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</si>
  <si>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</si>
  <si>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</si>
  <si>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</si>
  <si>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</si>
  <si>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</si>
  <si>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</si>
  <si>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</si>
  <si>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</si>
  <si>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</si>
  <si>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</si>
  <si>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</si>
  <si>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</si>
  <si>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</si>
  <si>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</si>
  <si>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</si>
  <si>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</si>
  <si>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</si>
  <si>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</si>
  <si>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</si>
  <si>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</si>
  <si>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</si>
  <si>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</si>
  <si>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</si>
  <si>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</si>
  <si>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</si>
  <si>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</si>
  <si>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</si>
  <si>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</si>
  <si>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</si>
  <si>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</si>
  <si>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</si>
  <si>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</si>
  <si>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</si>
  <si>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</si>
  <si>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</si>
  <si>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</si>
  <si>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</si>
  <si>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</si>
  <si>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</si>
  <si>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</si>
  <si>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</si>
  <si>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</si>
  <si>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</si>
  <si>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</si>
  <si>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</si>
  <si>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</si>
  <si>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</si>
  <si>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</si>
  <si>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</si>
  <si>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</si>
  <si>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</si>
  <si>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</si>
  <si>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</si>
  <si>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</si>
  <si>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</si>
  <si>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</si>
  <si>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</si>
  <si>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</si>
  <si>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</si>
  <si>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</si>
  <si>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</si>
  <si>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</si>
  <si>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</si>
  <si>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</si>
  <si>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</si>
  <si>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</si>
  <si>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</si>
  <si>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</si>
  <si>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</si>
  <si>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</si>
  <si>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</si>
  <si>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</si>
  <si>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</si>
  <si>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</si>
  <si>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</si>
  <si>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</si>
  <si>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</si>
  <si>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</si>
  <si>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</si>
  <si>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</si>
  <si>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</si>
  <si>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</si>
  <si>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</si>
  <si>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</si>
  <si>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</si>
  <si>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</si>
  <si>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</si>
  <si>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</si>
  <si>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</si>
  <si>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</si>
  <si>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</si>
  <si>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</si>
  <si>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</si>
  <si>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</si>
  <si>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</si>
  <si>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</si>
  <si>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</si>
  <si>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</si>
  <si>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</si>
  <si>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</si>
  <si>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</si>
  <si>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</si>
  <si>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</si>
  <si>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</si>
  <si>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</si>
  <si>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</si>
  <si>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</si>
  <si>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</si>
  <si>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</si>
  <si>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</si>
  <si>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</si>
  <si>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</si>
  <si>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</si>
  <si>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</si>
  <si>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</si>
  <si>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</si>
  <si>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</si>
  <si>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</si>
  <si>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</si>
  <si>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</si>
  <si>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</si>
  <si>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</si>
  <si>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</si>
  <si>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</si>
  <si>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</si>
  <si>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</si>
  <si>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</si>
  <si>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</si>
  <si>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</si>
  <si>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</si>
  <si>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</si>
  <si>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</si>
  <si>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</si>
  <si>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</si>
  <si>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</si>
  <si>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</si>
  <si>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</si>
  <si>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</si>
  <si>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</si>
  <si>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</si>
  <si>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</si>
  <si>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</si>
  <si>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</si>
  <si>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</si>
  <si>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</si>
  <si>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</si>
  <si>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</si>
  <si>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</si>
  <si>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</si>
  <si>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</si>
  <si>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</si>
  <si>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</si>
  <si>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</si>
  <si>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</si>
  <si>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</si>
  <si>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</si>
  <si>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</si>
  <si>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</si>
  <si>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</si>
  <si>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</si>
  <si>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</si>
  <si>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</si>
  <si>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</si>
  <si>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</si>
  <si>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</si>
  <si>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</si>
  <si>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</si>
  <si>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</si>
  <si>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</si>
  <si>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</si>
  <si>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</si>
  <si>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</si>
  <si>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</si>
  <si>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</si>
  <si>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</si>
  <si>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</si>
  <si>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</si>
  <si>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</si>
  <si>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</si>
  <si>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</si>
  <si>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</si>
  <si>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</si>
  <si>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</si>
  <si>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</si>
  <si>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</si>
  <si>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</si>
  <si>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</si>
  <si>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</si>
  <si>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</si>
  <si>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</si>
  <si>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</si>
  <si>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</si>
  <si>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</si>
  <si>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</si>
  <si>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</si>
  <si>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</si>
  <si>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</si>
  <si>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</si>
  <si>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</si>
  <si>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</si>
  <si>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</si>
  <si>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</si>
  <si>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</si>
  <si>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</si>
  <si>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</si>
  <si>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</si>
  <si>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</si>
  <si>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</si>
  <si>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</si>
  <si>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</si>
  <si>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</si>
  <si>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</si>
  <si>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</si>
  <si>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</si>
  <si>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</si>
  <si>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</si>
  <si>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</si>
  <si>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</si>
  <si>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</si>
  <si>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</si>
  <si>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</si>
  <si>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</si>
  <si>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</si>
  <si>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</si>
  <si>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</si>
  <si>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</si>
  <si>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</si>
  <si>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</si>
  <si>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</si>
  <si>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</si>
  <si>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</si>
  <si>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</si>
  <si>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</si>
  <si>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</si>
  <si>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</si>
  <si>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</si>
  <si>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</si>
  <si>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</si>
  <si>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</si>
  <si>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</si>
  <si>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</si>
  <si>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</si>
  <si>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</si>
  <si>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</si>
  <si>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</si>
  <si>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</si>
  <si>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</si>
  <si>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</si>
  <si>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</si>
  <si>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</si>
  <si>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</si>
  <si>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</si>
  <si>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</si>
  <si>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</si>
  <si>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</si>
  <si>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</si>
  <si>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</si>
  <si>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</si>
  <si>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</si>
  <si>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</si>
  <si>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</si>
  <si>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</si>
  <si>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</si>
  <si>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</si>
  <si>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</si>
  <si>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</si>
  <si>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</si>
  <si>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</si>
  <si>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</si>
  <si>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</si>
  <si>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</si>
  <si>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</si>
  <si>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</si>
  <si>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</si>
  <si>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</si>
  <si>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</si>
  <si>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</si>
  <si>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</si>
  <si>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</si>
  <si>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</si>
  <si>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</si>
  <si>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</si>
  <si>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</si>
  <si>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</si>
  <si>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</si>
  <si>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</si>
  <si>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</si>
  <si>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</si>
  <si>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</si>
  <si>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</si>
  <si>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</si>
  <si>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</si>
  <si>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</si>
  <si>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</si>
  <si>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</si>
  <si>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</si>
  <si>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</si>
  <si>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</si>
  <si>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</si>
  <si>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</si>
  <si>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</si>
  <si>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</si>
  <si>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</si>
  <si>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</si>
  <si>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</si>
  <si>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</si>
  <si>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</si>
  <si>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</si>
  <si>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</si>
  <si>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</si>
  <si>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</si>
  <si>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</si>
  <si>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</si>
  <si>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</si>
  <si>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</si>
  <si>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</si>
  <si>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</si>
  <si>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</si>
  <si>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</si>
  <si>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</si>
  <si>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</si>
  <si>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</si>
  <si>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</si>
  <si>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</si>
  <si>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</si>
  <si>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</si>
  <si>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</si>
  <si>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</si>
  <si>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</si>
  <si>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</si>
  <si>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</si>
  <si>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</si>
  <si>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</si>
  <si>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</si>
  <si>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</si>
  <si>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</si>
  <si>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</si>
  <si>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</si>
  <si>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</si>
  <si>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</si>
  <si>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</si>
  <si>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</si>
  <si>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</si>
  <si>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</si>
  <si>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</si>
  <si>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</si>
  <si>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</si>
  <si>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</si>
  <si>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</si>
  <si>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</si>
  <si>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</si>
  <si>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</si>
  <si>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</si>
  <si>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</si>
  <si>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</si>
  <si>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</si>
  <si>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</si>
  <si>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</si>
  <si>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</si>
  <si>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</si>
  <si>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</si>
  <si>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</si>
  <si>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</si>
  <si>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</si>
  <si>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</si>
  <si>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</si>
  <si>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</si>
  <si>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</si>
  <si>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</si>
  <si>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</si>
  <si>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</si>
  <si>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</si>
  <si>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</si>
  <si>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</si>
  <si>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</si>
  <si>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</si>
  <si>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</si>
  <si>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</si>
  <si>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</si>
  <si>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</si>
  <si>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</si>
  <si>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</si>
  <si>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</si>
  <si>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</si>
  <si>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</si>
  <si>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</si>
  <si>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</si>
  <si>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</si>
  <si>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</si>
  <si>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</si>
  <si>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</si>
  <si>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</si>
  <si>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</si>
  <si>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</si>
  <si>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</si>
  <si>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</si>
  <si>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</si>
  <si>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</si>
  <si>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</si>
  <si>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</si>
  <si>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</si>
  <si>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</si>
  <si>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</si>
  <si>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</si>
  <si>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</si>
  <si>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</si>
  <si>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</si>
  <si>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</si>
  <si>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</si>
  <si>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</si>
  <si>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</si>
  <si>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</si>
  <si>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</si>
  <si>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</si>
  <si>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</si>
  <si>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</si>
  <si>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</si>
  <si>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</si>
  <si>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</si>
  <si>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</si>
  <si>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</si>
  <si>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</si>
  <si>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</si>
  <si>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</si>
  <si>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</si>
  <si>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</si>
  <si>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</si>
  <si>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</si>
  <si>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</si>
  <si>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</si>
  <si>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</si>
  <si>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</si>
  <si>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</si>
  <si>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</si>
  <si>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</si>
  <si>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</si>
  <si>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</si>
  <si>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</si>
  <si>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</si>
  <si>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</si>
  <si>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</si>
  <si>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</si>
  <si>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</si>
  <si>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</si>
  <si>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</si>
  <si>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</si>
  <si>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</si>
  <si>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</si>
  <si>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</si>
  <si>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</si>
  <si>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</si>
  <si>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</si>
  <si>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</si>
  <si>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</si>
  <si>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</si>
  <si>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</si>
  <si>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</si>
  <si>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</si>
  <si>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</si>
  <si>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</si>
  <si>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</si>
  <si>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</si>
  <si>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</si>
  <si>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</si>
  <si>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</si>
  <si>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</si>
  <si>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</si>
  <si>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</si>
  <si>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</si>
  <si>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</si>
  <si>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</si>
  <si>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</si>
  <si>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</si>
  <si>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</si>
  <si>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</si>
  <si>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</si>
  <si>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</si>
  <si>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</si>
  <si>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</si>
  <si>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</si>
  <si>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</si>
  <si>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</si>
  <si>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</si>
  <si>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</si>
  <si>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</si>
  <si>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</si>
  <si>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</si>
  <si>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</si>
  <si>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</si>
  <si>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</si>
  <si>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</si>
  <si>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</si>
  <si>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</si>
  <si>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</si>
  <si>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</si>
  <si>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</si>
  <si>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</si>
  <si>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</si>
  <si>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</si>
  <si>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</si>
  <si>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</si>
  <si>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</si>
  <si>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</si>
  <si>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</si>
  <si>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</si>
  <si>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</si>
  <si>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</si>
  <si>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</si>
  <si>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</si>
  <si>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</si>
  <si>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</si>
  <si>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</si>
  <si>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</si>
  <si>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</si>
  <si>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</si>
  <si>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</si>
  <si>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</si>
  <si>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</si>
  <si>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</si>
  <si>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</si>
  <si>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</si>
  <si>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</si>
  <si>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</si>
  <si>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</si>
  <si>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</si>
  <si>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</si>
  <si>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</si>
  <si>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</si>
  <si>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</si>
  <si>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</si>
  <si>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</si>
  <si>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</si>
  <si>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</si>
  <si>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</si>
  <si>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</si>
  <si>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</si>
  <si>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</si>
  <si>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</si>
  <si>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</si>
  <si>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</si>
  <si>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</si>
  <si>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</si>
  <si>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</si>
  <si>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</si>
  <si>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</si>
  <si>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</si>
  <si>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</si>
  <si>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</si>
  <si>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</si>
  <si>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</si>
  <si>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</si>
  <si>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</si>
  <si>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</si>
  <si>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</si>
  <si>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</si>
  <si>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</si>
  <si>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</si>
  <si>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</si>
  <si>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</si>
  <si>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</si>
  <si>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</si>
  <si>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</si>
  <si>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</si>
  <si>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</si>
  <si>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</si>
  <si>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</si>
  <si>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</si>
  <si>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</si>
  <si>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</si>
  <si>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</si>
  <si>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</si>
  <si>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</si>
  <si>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</si>
  <si>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</si>
  <si>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</si>
  <si>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</si>
  <si>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</si>
  <si>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</si>
  <si>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</si>
  <si>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</si>
  <si>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</si>
  <si>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</si>
  <si>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</si>
  <si>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</si>
  <si>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</si>
  <si>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</si>
  <si>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</si>
  <si>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</si>
  <si>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</si>
  <si>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</si>
  <si>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</si>
  <si>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</si>
  <si>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</si>
  <si>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</si>
  <si>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</si>
  <si>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</si>
  <si>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</si>
  <si>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</si>
  <si>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</si>
  <si>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</si>
  <si>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</si>
  <si>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</si>
  <si>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</si>
  <si>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</si>
  <si>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</si>
  <si>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</si>
  <si>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</si>
  <si>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</si>
  <si>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</si>
  <si>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</si>
  <si>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</si>
  <si>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</si>
  <si>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</si>
  <si>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</si>
  <si>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</si>
  <si>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</si>
  <si>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</si>
  <si>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</si>
  <si>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</si>
  <si>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</si>
  <si>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</si>
  <si>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</si>
  <si>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</si>
  <si>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</si>
  <si>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</si>
  <si>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</si>
  <si>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</si>
  <si>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</si>
  <si>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</si>
  <si>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</si>
  <si>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</si>
  <si>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</si>
  <si>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</si>
  <si>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</si>
  <si>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</si>
  <si>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</si>
  <si>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</si>
  <si>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</si>
  <si>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</si>
  <si>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</si>
  <si>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</si>
  <si>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</si>
  <si>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</si>
  <si>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</si>
  <si>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</si>
  <si>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</si>
  <si>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</si>
  <si>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</si>
  <si>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</si>
  <si>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</si>
  <si>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</si>
  <si>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</si>
  <si>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</si>
  <si>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</si>
  <si>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</si>
  <si>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</si>
  <si>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</si>
  <si>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</si>
  <si>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</si>
  <si>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</si>
  <si>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</si>
  <si>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</si>
  <si>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</si>
  <si>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</si>
  <si>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</si>
  <si>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</si>
  <si>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</si>
  <si>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</si>
  <si>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</si>
  <si>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</si>
  <si>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</si>
  <si>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</si>
  <si>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</si>
  <si>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</si>
  <si>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</si>
  <si>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</si>
  <si>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</si>
  <si>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</si>
  <si>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</si>
  <si>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</si>
  <si>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</si>
  <si>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</si>
  <si>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</si>
  <si>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</si>
  <si>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</si>
  <si>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</si>
  <si>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</si>
  <si>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</si>
  <si>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</si>
  <si>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</si>
  <si>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</si>
  <si>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</si>
  <si>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</si>
  <si>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</si>
  <si>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</si>
  <si>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</si>
  <si>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</si>
  <si>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</si>
  <si>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</si>
  <si>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</si>
  <si>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</si>
  <si>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</si>
  <si>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</si>
  <si>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</si>
  <si>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</si>
  <si>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</si>
  <si>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</si>
  <si>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</si>
  <si>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</si>
  <si>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</si>
  <si>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</si>
  <si>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</si>
  <si>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</si>
  <si>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</si>
  <si>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</si>
  <si>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</si>
  <si>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</si>
  <si>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</si>
  <si>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</si>
  <si>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</si>
  <si>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</si>
  <si>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</si>
  <si>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</si>
  <si>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</si>
  <si>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</si>
  <si>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</si>
  <si>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</si>
  <si>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</si>
  <si>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</si>
  <si>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</si>
  <si>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</si>
  <si>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</si>
  <si>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</si>
  <si>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</si>
  <si>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</si>
  <si>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</si>
  <si>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</si>
  <si>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</si>
  <si>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</si>
  <si>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</si>
  <si>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</si>
  <si>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</si>
  <si>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</si>
  <si>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</si>
  <si>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</si>
  <si>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</si>
  <si>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</si>
  <si>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</si>
  <si>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</si>
  <si>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</si>
  <si>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</si>
  <si>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</si>
  <si>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</si>
  <si>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</si>
  <si>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</si>
  <si>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</si>
  <si>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</si>
  <si>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</si>
  <si>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</si>
  <si>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</si>
  <si>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</si>
  <si>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</si>
  <si>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</si>
  <si>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</si>
  <si>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</si>
  <si>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</si>
  <si>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</si>
  <si>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</si>
  <si>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</si>
  <si>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</si>
  <si>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</si>
  <si>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</si>
  <si>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</si>
  <si>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</si>
  <si>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</si>
  <si>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</si>
  <si>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</si>
  <si>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</si>
  <si>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</si>
  <si>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</si>
  <si>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</si>
  <si>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</si>
  <si>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</si>
  <si>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</si>
  <si>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</si>
  <si>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</si>
  <si>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</si>
  <si>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</si>
  <si>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</si>
  <si>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</si>
  <si>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</si>
  <si>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</si>
  <si>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</si>
  <si>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</si>
  <si>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</si>
  <si>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</si>
  <si>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</si>
  <si>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</si>
  <si>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</si>
  <si>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</si>
  <si>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</si>
  <si>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</si>
  <si>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</si>
  <si>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</si>
  <si>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</si>
  <si>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</si>
  <si>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</si>
  <si>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</si>
  <si>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</si>
  <si>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</si>
  <si>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</si>
  <si>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</si>
  <si>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</si>
  <si>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</si>
  <si>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</si>
  <si>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</si>
  <si>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</si>
  <si>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</si>
  <si>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</si>
  <si>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</si>
  <si>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</si>
  <si>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</si>
  <si>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</si>
  <si>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</si>
  <si>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</si>
  <si>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</si>
  <si>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</si>
  <si>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</si>
  <si>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</si>
  <si>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</si>
  <si>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</si>
  <si>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</si>
  <si>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</si>
  <si>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</si>
  <si>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</si>
  <si>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</si>
  <si>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</si>
  <si>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</si>
  <si>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</si>
  <si>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</si>
  <si>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</si>
  <si>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</si>
  <si>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</si>
  <si>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</si>
  <si>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</si>
  <si>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</si>
  <si>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</si>
  <si>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</si>
  <si>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</si>
  <si>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</si>
  <si>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</si>
  <si>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</si>
  <si>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</si>
  <si>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</si>
  <si>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</si>
  <si>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</si>
  <si>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</si>
  <si>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</si>
  <si>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</si>
  <si>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</si>
  <si>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</si>
  <si>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</si>
  <si>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</si>
  <si>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</si>
  <si>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</si>
  <si>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</si>
  <si>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</si>
  <si>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</si>
  <si>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</si>
  <si>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</si>
  <si>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</si>
  <si>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</si>
  <si>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</si>
  <si>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</si>
  <si>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</si>
  <si>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</si>
  <si>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</si>
  <si>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</si>
  <si>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</si>
  <si>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</si>
  <si>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</si>
  <si>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</si>
  <si>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</si>
  <si>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</si>
  <si>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</si>
  <si>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</si>
  <si>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</si>
  <si>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</si>
  <si>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</si>
  <si>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</si>
  <si>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</si>
  <si>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</si>
  <si>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</si>
  <si>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</si>
  <si>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</si>
  <si>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</si>
  <si>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</si>
  <si>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</si>
  <si>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</si>
  <si>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</si>
  <si>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</si>
  <si>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</si>
  <si>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</si>
  <si>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</si>
  <si>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</si>
  <si>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</si>
  <si>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</si>
  <si>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</si>
  <si>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</si>
  <si>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</si>
  <si>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</si>
  <si>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</si>
  <si>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</si>
  <si>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</si>
  <si>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</si>
  <si>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</si>
  <si>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</si>
  <si>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</si>
  <si>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</si>
  <si>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</si>
  <si>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</si>
  <si>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</si>
  <si>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</si>
  <si>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</si>
  <si>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</si>
  <si>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</si>
  <si>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</si>
  <si>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</si>
  <si>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</si>
  <si>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</si>
  <si>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</si>
  <si>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</si>
  <si>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</si>
  <si>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</si>
  <si>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</si>
  <si>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</si>
  <si>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</si>
  <si>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</si>
  <si>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</si>
  <si>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</si>
  <si>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</si>
  <si>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</si>
  <si>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</si>
  <si>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</si>
  <si>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</si>
  <si>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</si>
  <si>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</si>
  <si>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</si>
  <si>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</si>
  <si>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</si>
  <si>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</si>
  <si>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</si>
  <si>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</si>
  <si>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</si>
  <si>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</si>
  <si>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</si>
  <si>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</si>
  <si>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</si>
  <si>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</si>
  <si>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</si>
  <si>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</si>
  <si>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</si>
  <si>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</si>
  <si>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</si>
  <si>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</si>
  <si>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</si>
  <si>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</si>
  <si>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</si>
  <si>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</si>
  <si>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</si>
  <si>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</si>
  <si>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</si>
  <si>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</si>
  <si>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</si>
  <si>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</si>
  <si>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</si>
  <si>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</si>
  <si>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</si>
  <si>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</si>
  <si>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</si>
  <si>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</si>
  <si>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</si>
  <si>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</si>
  <si>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</si>
  <si>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</si>
  <si>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</si>
  <si>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</si>
  <si>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</si>
  <si>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</si>
  <si>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</si>
  <si>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</si>
  <si>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</si>
  <si>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</si>
  <si>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</si>
  <si>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</si>
  <si>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</si>
  <si>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</si>
  <si>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</si>
  <si>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</si>
  <si>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</si>
  <si>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</si>
  <si>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</si>
  <si>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</si>
  <si>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</si>
  <si>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</si>
  <si>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</si>
  <si>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</si>
  <si>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</si>
  <si>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</si>
  <si>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</si>
  <si>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</si>
  <si>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</si>
  <si>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</si>
  <si>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</si>
  <si>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</si>
  <si>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</si>
  <si>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</si>
  <si>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</si>
  <si>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</si>
  <si>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</si>
  <si>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</si>
  <si>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</si>
  <si>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</si>
  <si>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</si>
  <si>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</si>
  <si>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</si>
  <si>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</si>
  <si>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</si>
  <si>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</si>
  <si>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</si>
  <si>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</si>
  <si>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</si>
  <si>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</si>
  <si>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</si>
  <si>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</si>
  <si>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</si>
  <si>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</si>
  <si>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</si>
  <si>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</si>
  <si>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</si>
  <si>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</si>
  <si>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</si>
  <si>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</si>
  <si>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</si>
  <si>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</si>
  <si>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</si>
  <si>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</si>
  <si>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</si>
  <si>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</si>
  <si>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</si>
  <si>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</si>
  <si>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</si>
  <si>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</si>
  <si>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</si>
  <si>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</si>
  <si>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</si>
  <si>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</si>
  <si>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</si>
  <si>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</si>
  <si>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</si>
  <si>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</si>
  <si>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</si>
  <si>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</si>
  <si>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</si>
  <si>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</si>
  <si>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</si>
  <si>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</si>
  <si>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</si>
  <si>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</si>
  <si>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</si>
  <si>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</si>
  <si>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</si>
  <si>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</si>
  <si>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</si>
  <si>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</si>
  <si>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</si>
  <si>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</si>
  <si>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</si>
  <si>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</si>
  <si>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</si>
  <si>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</si>
  <si>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</si>
  <si>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</si>
  <si>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</si>
  <si>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</si>
  <si>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</si>
  <si>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</si>
  <si>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</si>
  <si>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</si>
  <si>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</si>
  <si>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</si>
  <si>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</si>
  <si>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</si>
  <si>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</si>
  <si>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</si>
  <si>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</si>
  <si>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</si>
  <si>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</si>
  <si>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</si>
  <si>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</si>
  <si>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</si>
  <si>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</si>
  <si>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</si>
  <si>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</si>
  <si>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</si>
  <si>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</si>
  <si>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</si>
  <si>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</si>
  <si>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</si>
  <si>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</si>
  <si>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</si>
  <si>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</si>
  <si>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</si>
  <si>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</si>
  <si>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</si>
  <si>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</si>
  <si>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</si>
  <si>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</si>
  <si>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</si>
  <si>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</si>
  <si>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</si>
  <si>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</si>
  <si>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</si>
  <si>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</si>
  <si>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</si>
  <si>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</si>
  <si>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</si>
  <si>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</si>
  <si>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</si>
  <si>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</si>
  <si>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</si>
  <si>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</si>
  <si>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</si>
  <si>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</si>
  <si>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</si>
  <si>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</si>
  <si>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</si>
  <si>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</si>
  <si>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</si>
  <si>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</si>
  <si>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</si>
  <si>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</si>
  <si>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</si>
  <si>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</si>
  <si>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</si>
  <si>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</si>
  <si>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</si>
  <si>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</si>
  <si>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</si>
  <si>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</si>
  <si>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</si>
  <si>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</si>
  <si>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</si>
  <si>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</si>
  <si>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</si>
  <si>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</si>
  <si>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</si>
  <si>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</si>
  <si>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</si>
  <si>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</si>
  <si>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</si>
  <si>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</si>
  <si>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</si>
  <si>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</si>
  <si>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</si>
  <si>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</si>
  <si>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</si>
  <si>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</si>
  <si>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</si>
  <si>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</si>
  <si>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</si>
  <si>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</si>
  <si>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</si>
  <si>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</si>
  <si>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</si>
  <si>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</si>
  <si>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</si>
  <si>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</si>
  <si>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</si>
  <si>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</si>
  <si>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</si>
  <si>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</si>
  <si>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</si>
  <si>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</si>
  <si>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</si>
  <si>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</si>
  <si>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</si>
  <si>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</si>
  <si>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</si>
  <si>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</si>
  <si>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</si>
  <si>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</si>
  <si>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</si>
  <si>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</si>
  <si>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</si>
  <si>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</si>
  <si>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</si>
  <si>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</si>
  <si>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</si>
  <si>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</si>
  <si>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</si>
  <si>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</si>
  <si>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</si>
  <si>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</si>
  <si>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</si>
  <si>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</si>
  <si>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</si>
  <si>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</si>
  <si>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</si>
  <si>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</si>
  <si>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</si>
  <si>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</si>
  <si>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</si>
  <si>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</si>
  <si>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</si>
  <si>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</si>
  <si>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</si>
  <si>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</si>
  <si>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</si>
  <si>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</si>
  <si>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</si>
  <si>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</si>
  <si>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</si>
  <si>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</si>
  <si>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</si>
  <si>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</si>
  <si>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</si>
  <si>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</si>
  <si>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</si>
  <si>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</si>
  <si>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</si>
  <si>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</si>
  <si>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</si>
  <si>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</si>
  <si>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</si>
  <si>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</si>
  <si>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</si>
  <si>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</si>
  <si>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</si>
  <si>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</si>
  <si>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</si>
  <si>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</si>
  <si>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</si>
  <si>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</si>
  <si>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</si>
  <si>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</si>
  <si>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</si>
  <si>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</si>
  <si>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</si>
  <si>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</si>
  <si>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</si>
  <si>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</si>
  <si>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</si>
  <si>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</si>
  <si>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</si>
  <si>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</si>
  <si>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</si>
  <si>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</si>
  <si>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</si>
  <si>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</si>
  <si>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</si>
  <si>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</si>
  <si>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</si>
  <si>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</si>
  <si>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</si>
  <si>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</si>
  <si>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</si>
  <si>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</si>
  <si>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</si>
  <si>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</si>
  <si>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</si>
  <si>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</si>
  <si>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</si>
  <si>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</si>
  <si>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</si>
  <si>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</si>
  <si>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</si>
  <si>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</si>
  <si>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</si>
  <si>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</si>
  <si>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</si>
  <si>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</si>
  <si>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</si>
  <si>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</si>
  <si>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</si>
  <si>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</si>
  <si>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</si>
  <si>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</si>
  <si>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</si>
  <si>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</si>
  <si>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</si>
  <si>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</si>
  <si>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</si>
  <si>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</si>
  <si>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</si>
  <si>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</si>
  <si>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</si>
  <si>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</si>
  <si>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</si>
  <si>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</si>
  <si>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</si>
  <si>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</si>
  <si>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</si>
  <si>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</si>
  <si>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</si>
  <si>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</si>
  <si>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</si>
  <si>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</si>
  <si>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</si>
  <si>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</si>
  <si>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</si>
  <si>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</si>
  <si>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</si>
  <si>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</si>
  <si>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</si>
  <si>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</si>
  <si>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</si>
  <si>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</si>
  <si>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</si>
  <si>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</si>
  <si>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</si>
  <si>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</si>
  <si>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</si>
  <si>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</si>
  <si>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</si>
  <si>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</si>
  <si>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</si>
  <si>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</si>
  <si>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</si>
  <si>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</si>
  <si>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</si>
  <si>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</si>
  <si>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</si>
  <si>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</si>
  <si>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</si>
  <si>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</si>
  <si>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</si>
  <si>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</si>
  <si>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</si>
  <si>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</si>
  <si>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</si>
  <si>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</si>
  <si>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</si>
  <si>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</si>
  <si>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</si>
  <si>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</si>
  <si>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</si>
  <si>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</si>
  <si>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</si>
  <si>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</si>
  <si>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</si>
  <si>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</si>
  <si>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</si>
  <si>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</si>
  <si>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</si>
  <si>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</si>
  <si>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</si>
  <si>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</si>
  <si>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</si>
  <si>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</si>
  <si>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</si>
  <si>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</si>
  <si>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</si>
  <si>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</si>
  <si>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</si>
  <si>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</si>
  <si>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</si>
  <si>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</si>
  <si>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</si>
  <si>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</si>
  <si>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</si>
  <si>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</si>
  <si>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</si>
  <si>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</si>
  <si>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</si>
  <si>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</si>
  <si>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</si>
  <si>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</si>
  <si>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</si>
  <si>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</si>
  <si>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</si>
  <si>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</si>
  <si>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</si>
  <si>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</si>
  <si>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</si>
  <si>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</si>
  <si>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</si>
  <si>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</si>
  <si>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</si>
  <si>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</si>
  <si>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</si>
  <si>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</si>
  <si>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</si>
  <si>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</si>
  <si>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</si>
  <si>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</si>
  <si>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</si>
  <si>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</si>
  <si>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</si>
  <si>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</si>
  <si>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</si>
  <si>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</si>
  <si>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</si>
  <si>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</si>
  <si>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</si>
  <si>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</si>
  <si>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</si>
  <si>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</si>
  <si>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</si>
  <si>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</si>
  <si>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</si>
  <si>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</si>
  <si>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</si>
  <si>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</si>
  <si>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</si>
  <si>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</si>
  <si>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</si>
  <si>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</si>
  <si>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</si>
  <si>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</si>
  <si>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</si>
  <si>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</si>
  <si>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</si>
  <si>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</si>
  <si>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</si>
  <si>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</si>
  <si>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</si>
  <si>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</si>
  <si>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</si>
  <si>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</si>
  <si>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</si>
  <si>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</si>
  <si>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</si>
  <si>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</si>
  <si>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</si>
  <si>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</si>
  <si>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</si>
  <si>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</si>
  <si>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</si>
  <si>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</si>
  <si>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</si>
  <si>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</si>
  <si>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</si>
  <si>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</si>
  <si>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</si>
  <si>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</si>
  <si>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</si>
  <si>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</si>
  <si>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</si>
  <si>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</si>
  <si>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</si>
  <si>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</si>
  <si>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</si>
  <si>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</si>
  <si>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</si>
  <si>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</si>
  <si>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</si>
  <si>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</si>
  <si>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</si>
  <si>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</si>
  <si>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</si>
  <si>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</si>
  <si>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</si>
  <si>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</si>
  <si>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</si>
  <si>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</si>
  <si>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</si>
  <si>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</si>
  <si>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</si>
  <si>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</si>
  <si>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</si>
  <si>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</si>
  <si>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</si>
  <si>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</si>
  <si>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</si>
  <si>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</si>
  <si>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</si>
  <si>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</si>
  <si>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</si>
  <si>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</si>
  <si>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</si>
  <si>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</si>
  <si>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</si>
  <si>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</si>
  <si>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</si>
  <si>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</si>
  <si>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</si>
  <si>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</si>
  <si>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</si>
  <si>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</si>
  <si>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</si>
  <si>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</si>
  <si>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</si>
  <si>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</si>
  <si>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</si>
  <si>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</si>
  <si>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</si>
  <si>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</si>
  <si>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</si>
  <si>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</si>
  <si>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</si>
  <si>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</si>
  <si>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</si>
  <si>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</si>
  <si>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</si>
  <si>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</si>
  <si>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</si>
  <si>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</si>
  <si>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</si>
  <si>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</si>
  <si>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</si>
  <si>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</si>
  <si>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</si>
  <si>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</si>
  <si>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</si>
  <si>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</si>
  <si>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</si>
  <si>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</si>
  <si>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</si>
  <si>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</si>
  <si>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</si>
  <si>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</si>
  <si>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</si>
  <si>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</si>
  <si>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</si>
  <si>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</si>
  <si>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</si>
  <si>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</si>
  <si>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</si>
  <si>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</si>
  <si>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</si>
  <si>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</si>
  <si>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</si>
  <si>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</si>
  <si>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</si>
  <si>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</si>
  <si>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</si>
  <si>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</si>
  <si>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</si>
  <si>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</si>
  <si>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</si>
  <si>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</si>
  <si>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</si>
  <si>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</si>
  <si>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</si>
  <si>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</si>
  <si>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</si>
  <si>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</si>
  <si>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</si>
  <si>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</si>
  <si>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</si>
  <si>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</si>
  <si>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</si>
  <si>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</si>
  <si>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</si>
  <si>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</si>
  <si>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</si>
  <si>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</si>
  <si>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</si>
  <si>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</si>
  <si>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</si>
  <si>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</si>
  <si>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</si>
  <si>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</si>
  <si>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</si>
  <si>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</si>
  <si>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</si>
  <si>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</si>
  <si>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</si>
  <si>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</si>
  <si>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</si>
  <si>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</si>
  <si>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</si>
  <si>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</si>
  <si>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</si>
  <si>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</si>
  <si>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</si>
  <si>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</si>
  <si>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</si>
  <si>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</si>
  <si>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</si>
  <si>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</si>
  <si>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</si>
  <si>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</si>
  <si>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</si>
  <si>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</si>
  <si>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</si>
  <si>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</si>
  <si>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</si>
  <si>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</si>
  <si>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</si>
  <si>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</si>
  <si>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</si>
  <si>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</si>
  <si>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</si>
  <si>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</si>
  <si>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</si>
  <si>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</si>
  <si>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</si>
  <si>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</si>
  <si>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</si>
  <si>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</si>
  <si>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</si>
  <si>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</si>
  <si>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</si>
  <si>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</si>
  <si>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</si>
  <si>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</si>
  <si>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</si>
  <si>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</si>
  <si>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</si>
  <si>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</si>
  <si>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</si>
  <si>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</si>
  <si>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</si>
  <si>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</si>
  <si>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</si>
  <si>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</si>
  <si>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</si>
  <si>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</si>
  <si>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</si>
  <si>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</si>
  <si>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</si>
  <si>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</si>
  <si>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</si>
  <si>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</si>
  <si>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</si>
  <si>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</si>
  <si>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</si>
  <si>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</si>
  <si>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</si>
  <si>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</si>
  <si>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</si>
  <si>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</si>
  <si>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</si>
  <si>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</si>
  <si>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</si>
  <si>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</si>
  <si>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</si>
  <si>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</si>
  <si>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</si>
  <si>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</si>
  <si>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</si>
  <si>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</si>
  <si>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</si>
  <si>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</si>
  <si>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</si>
  <si>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</si>
  <si>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</si>
  <si>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</si>
  <si>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</si>
  <si>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</si>
  <si>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</si>
  <si>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</si>
  <si>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</si>
  <si>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</si>
  <si>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</si>
  <si>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</si>
  <si>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</si>
  <si>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</si>
  <si>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</si>
  <si>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</si>
  <si>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</si>
  <si>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</si>
  <si>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</si>
  <si>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</si>
  <si>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</si>
  <si>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</si>
  <si>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</si>
  <si>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</si>
  <si>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</si>
  <si>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</si>
  <si>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</si>
  <si>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</si>
  <si>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</si>
  <si>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</si>
  <si>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</si>
  <si>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</si>
  <si>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</si>
  <si>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</si>
  <si>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</si>
  <si>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</si>
  <si>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</si>
  <si>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</si>
  <si>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</si>
  <si>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</si>
  <si>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</si>
  <si>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</si>
  <si>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</si>
  <si>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</si>
  <si>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</si>
  <si>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</si>
  <si>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</si>
  <si>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</si>
  <si>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</si>
  <si>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</si>
  <si>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</si>
  <si>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</si>
  <si>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</si>
  <si>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</si>
  <si>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</si>
  <si>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</si>
  <si>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</si>
  <si>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</si>
  <si>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</si>
  <si>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</si>
  <si>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</si>
  <si>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</si>
  <si>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</si>
  <si>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</si>
  <si>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</si>
  <si>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</si>
  <si>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</si>
  <si>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</si>
  <si>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</si>
  <si>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</si>
  <si>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</si>
  <si>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</si>
  <si>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</si>
  <si>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</si>
  <si>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</si>
  <si>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</si>
  <si>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</si>
  <si>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</si>
  <si>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</si>
  <si>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</si>
  <si>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</si>
  <si>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</si>
  <si>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</si>
  <si>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</si>
  <si>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</si>
  <si>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</si>
  <si>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</si>
  <si>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</si>
  <si>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</si>
  <si>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</si>
  <si>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</si>
  <si>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</si>
  <si>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</si>
  <si>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</si>
  <si>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</si>
  <si>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</si>
  <si>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</si>
  <si>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</si>
  <si>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</si>
  <si>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</si>
  <si>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</si>
  <si>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</si>
  <si>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</si>
  <si>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</si>
  <si>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</si>
  <si>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</si>
  <si>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</si>
  <si>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</si>
  <si>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</si>
  <si>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</si>
  <si>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</si>
  <si>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</si>
  <si>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</si>
  <si>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</si>
  <si>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</si>
  <si>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</si>
  <si>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</si>
  <si>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</si>
  <si>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</si>
  <si>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</si>
  <si>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</si>
  <si>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</si>
  <si>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</si>
  <si>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</si>
  <si>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</si>
  <si>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</si>
  <si>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</si>
  <si>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</si>
  <si>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</si>
  <si>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</si>
  <si>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</si>
  <si>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</si>
  <si>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</si>
  <si>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</si>
  <si>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</si>
  <si>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</si>
  <si>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</si>
  <si>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</si>
  <si>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</si>
  <si>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</si>
  <si>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</si>
  <si>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</si>
  <si>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</si>
  <si>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</si>
  <si>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</si>
  <si>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</si>
  <si>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</si>
  <si>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</si>
  <si>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</si>
  <si>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</si>
  <si>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</si>
  <si>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</si>
  <si>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</si>
  <si>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</si>
  <si>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</si>
  <si>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</si>
  <si>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</si>
  <si>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</si>
  <si>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</si>
  <si>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</si>
  <si>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</si>
  <si>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</si>
  <si>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</si>
  <si>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</si>
  <si>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</si>
  <si>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</si>
  <si>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</si>
  <si>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</si>
  <si>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</si>
  <si>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</si>
  <si>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</si>
  <si>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</si>
  <si>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</si>
  <si>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</si>
  <si>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</si>
  <si>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</si>
  <si>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</si>
  <si>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</si>
  <si>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</si>
  <si>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</si>
  <si>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</si>
  <si>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</si>
  <si>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</si>
  <si>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</si>
  <si>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</si>
  <si>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</si>
  <si>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</si>
  <si>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</si>
  <si>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</si>
  <si>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</si>
  <si>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</si>
  <si>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</si>
  <si>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</si>
  <si>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</si>
  <si>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</si>
  <si>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</si>
  <si>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</si>
  <si>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</si>
  <si>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</si>
  <si>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</si>
  <si>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</si>
  <si>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</si>
  <si>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</si>
  <si>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</si>
  <si>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</si>
  <si>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</si>
  <si>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</si>
  <si>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</si>
  <si>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</si>
  <si>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</si>
  <si>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</si>
  <si>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</si>
  <si>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</si>
  <si>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</si>
  <si>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</si>
  <si>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</si>
  <si>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</si>
  <si>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</si>
  <si>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</si>
  <si>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</si>
  <si>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</si>
  <si>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</si>
  <si>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</si>
  <si>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</si>
  <si>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</si>
  <si>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</si>
  <si>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</si>
  <si>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</si>
  <si>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</si>
  <si>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</si>
  <si>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</si>
  <si>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</si>
  <si>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</si>
  <si>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</si>
  <si>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</si>
  <si>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</si>
  <si>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</si>
  <si>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</si>
  <si>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</si>
  <si>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</si>
  <si>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</si>
  <si>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</si>
  <si>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</si>
  <si>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</si>
  <si>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</si>
  <si>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</si>
  <si>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</si>
  <si>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</si>
  <si>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</si>
  <si>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</si>
  <si>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</si>
  <si>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</si>
  <si>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</si>
  <si>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</si>
  <si>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</si>
  <si>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</si>
  <si>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</si>
  <si>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</si>
  <si>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</si>
  <si>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</si>
  <si>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</si>
  <si>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</si>
  <si>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</si>
  <si>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</si>
  <si>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</si>
  <si>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</si>
  <si>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</si>
  <si>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</si>
  <si>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</si>
  <si>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</si>
  <si>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</si>
  <si>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</si>
  <si>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</si>
  <si>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</si>
  <si>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</si>
  <si>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</si>
  <si>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</si>
  <si>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</si>
  <si>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</si>
  <si>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</si>
  <si>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</si>
  <si>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</si>
  <si>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</si>
  <si>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</si>
  <si>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</si>
  <si>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</si>
  <si>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</si>
  <si>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</si>
  <si>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</si>
  <si>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</si>
  <si>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</si>
  <si>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</si>
  <si>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</si>
  <si>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</si>
  <si>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</si>
  <si>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</si>
  <si>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</si>
  <si>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</si>
  <si>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</si>
  <si>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</si>
  <si>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</si>
  <si>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</si>
  <si>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</si>
  <si>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</si>
  <si>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</si>
  <si>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</si>
  <si>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</si>
  <si>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</si>
  <si>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</si>
  <si>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</si>
  <si>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</si>
  <si>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</si>
  <si>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</si>
  <si>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</si>
  <si>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</si>
  <si>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</si>
  <si>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</si>
  <si>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</si>
  <si>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</si>
  <si>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</si>
  <si>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</si>
  <si>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</si>
  <si>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</si>
  <si>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</si>
  <si>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</si>
  <si>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</si>
  <si>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</si>
  <si>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</si>
  <si>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</si>
  <si>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</si>
  <si>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</si>
  <si>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</si>
  <si>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</si>
  <si>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</si>
  <si>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</si>
  <si>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</si>
  <si>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</si>
  <si>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</si>
  <si>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</si>
  <si>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</si>
  <si>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</si>
  <si>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</si>
  <si>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</si>
  <si>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</si>
  <si>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</si>
  <si>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</si>
  <si>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</si>
  <si>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</si>
  <si>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</si>
  <si>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</si>
  <si>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</si>
  <si>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</si>
  <si>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</si>
  <si>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</si>
  <si>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</si>
  <si>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</si>
  <si>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</si>
  <si>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</si>
  <si>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</si>
  <si>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</si>
  <si>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</si>
  <si>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</si>
  <si>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</si>
  <si>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</si>
  <si>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</si>
  <si>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</si>
  <si>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</si>
  <si>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</si>
  <si>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</si>
  <si>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</si>
  <si>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</si>
  <si>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</si>
  <si>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</si>
  <si>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</si>
  <si>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</si>
  <si>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</si>
  <si>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</si>
  <si>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</si>
  <si>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</si>
  <si>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</si>
  <si>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</si>
  <si>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</si>
  <si>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</si>
  <si>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</si>
  <si>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</si>
  <si>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</si>
  <si>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</si>
  <si>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</si>
  <si>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</si>
  <si>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</si>
  <si>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</si>
  <si>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</si>
  <si>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</si>
  <si>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</si>
  <si>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</si>
  <si>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</si>
  <si>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</si>
  <si>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</si>
  <si>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</si>
  <si>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</si>
  <si>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</si>
  <si>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</si>
  <si>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</si>
  <si>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</si>
  <si>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</si>
  <si>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</si>
  <si>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</si>
  <si>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</si>
  <si>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</si>
  <si>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</si>
  <si>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</si>
  <si>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</si>
  <si>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</si>
  <si>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</si>
  <si>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</si>
  <si>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</si>
  <si>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</si>
  <si>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</si>
  <si>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</si>
  <si>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</si>
  <si>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</si>
  <si>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</si>
  <si>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</si>
  <si>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</si>
  <si>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</si>
  <si>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</si>
  <si>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</si>
  <si>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</si>
  <si>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</si>
  <si>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</si>
  <si>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</si>
  <si>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</si>
  <si>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</si>
  <si>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</si>
  <si>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</si>
  <si>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</si>
  <si>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</si>
  <si>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</si>
  <si>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</si>
  <si>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</si>
  <si>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</si>
  <si>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</si>
  <si>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</si>
  <si>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</si>
  <si>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</si>
  <si>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</si>
  <si>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</si>
  <si>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</si>
  <si>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</si>
  <si>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</si>
  <si>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</si>
  <si>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</si>
  <si>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</si>
  <si>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</si>
  <si>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</si>
  <si>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</si>
  <si>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</si>
  <si>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</si>
  <si>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</si>
  <si>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</si>
  <si>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</si>
  <si>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</si>
  <si>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</si>
  <si>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</si>
  <si>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</si>
  <si>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</si>
  <si>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</si>
  <si>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</si>
  <si>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</si>
  <si>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</si>
  <si>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</si>
  <si>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</si>
  <si>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</si>
  <si>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</si>
  <si>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</si>
  <si>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</si>
  <si>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</si>
  <si>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</si>
  <si>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</si>
  <si>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</si>
  <si>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</si>
  <si>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</si>
  <si>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</si>
  <si>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</si>
  <si>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</si>
  <si>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</si>
  <si>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</si>
  <si>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</si>
  <si>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</si>
  <si>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</si>
  <si>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</si>
  <si>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</si>
  <si>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</si>
  <si>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</si>
  <si>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</si>
  <si>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</si>
  <si>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</si>
  <si>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</si>
  <si>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</si>
  <si>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</si>
  <si>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</si>
  <si>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</si>
  <si>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</si>
  <si>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</si>
  <si>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</si>
  <si>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</si>
  <si>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</si>
  <si>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</si>
  <si>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</si>
  <si>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</si>
  <si>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</si>
  <si>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</si>
  <si>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</si>
  <si>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</si>
  <si>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</si>
  <si>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</si>
  <si>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</si>
  <si>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</si>
  <si>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</si>
  <si>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</si>
  <si>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</si>
  <si>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</si>
  <si>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</si>
  <si>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</si>
  <si>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</si>
  <si>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</si>
  <si>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</si>
  <si>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</si>
  <si>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</si>
  <si>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</si>
  <si>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</si>
  <si>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</si>
  <si>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</si>
  <si>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</si>
  <si>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</si>
  <si>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</si>
  <si>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</si>
  <si>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</si>
  <si>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</si>
  <si>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</si>
  <si>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</si>
  <si>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</si>
  <si>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</si>
  <si>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</si>
  <si>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</si>
  <si>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</si>
  <si>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</si>
  <si>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</si>
  <si>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</si>
  <si>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</si>
  <si>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</si>
  <si>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</si>
  <si>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</si>
  <si>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</si>
  <si>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</si>
  <si>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</si>
  <si>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</si>
  <si>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</si>
  <si>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</si>
  <si>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</si>
  <si>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</si>
  <si>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</si>
  <si>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</si>
  <si>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</si>
  <si>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</si>
  <si>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</si>
  <si>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</si>
  <si>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</si>
  <si>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</si>
  <si>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</si>
  <si>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</si>
  <si>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</si>
  <si>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</si>
  <si>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</si>
  <si>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</si>
  <si>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</si>
  <si>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</si>
  <si>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</si>
  <si>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</si>
  <si>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</si>
  <si>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</si>
  <si>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</si>
  <si>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</si>
  <si>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</si>
  <si>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</si>
  <si>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</si>
  <si>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</si>
  <si>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</si>
  <si>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</si>
  <si>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</si>
  <si>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</si>
  <si>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</si>
  <si>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</si>
  <si>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</si>
  <si>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</si>
  <si>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</si>
  <si>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</si>
  <si>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</si>
  <si>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</si>
  <si>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</si>
  <si>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</si>
  <si>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</si>
  <si>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</si>
  <si>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</si>
  <si>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</si>
  <si>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</si>
  <si>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</si>
  <si>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</si>
  <si>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</si>
  <si>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</si>
  <si>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</si>
  <si>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</si>
  <si>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</si>
  <si>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</si>
  <si>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</si>
  <si>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</si>
  <si>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</si>
  <si>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</si>
  <si>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</si>
  <si>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</si>
  <si>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</si>
  <si>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</si>
  <si>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</si>
  <si>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</si>
  <si>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</si>
  <si>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</si>
  <si>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</si>
  <si>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</si>
  <si>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</si>
  <si>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</si>
  <si>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</si>
  <si>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</si>
  <si>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</si>
  <si>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</si>
  <si>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</si>
  <si>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</si>
  <si>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</si>
  <si>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</si>
  <si>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</si>
  <si>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</si>
  <si>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</si>
  <si>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</si>
  <si>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</si>
  <si>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</si>
  <si>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</si>
  <si>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</si>
  <si>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</si>
  <si>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</si>
  <si>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</si>
  <si>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</si>
  <si>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</si>
  <si>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</si>
  <si>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</si>
  <si>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</si>
  <si>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</si>
  <si>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</si>
  <si>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</si>
  <si>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</si>
  <si>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</si>
  <si>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</si>
  <si>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</si>
  <si>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</si>
  <si>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</si>
  <si>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</si>
  <si>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</si>
  <si>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</si>
  <si>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</si>
  <si>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</si>
  <si>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</si>
  <si>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</si>
  <si>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</si>
  <si>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</si>
  <si>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</si>
  <si>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</si>
  <si>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</si>
  <si>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</si>
  <si>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</si>
  <si>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</si>
  <si>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</si>
  <si>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</si>
  <si>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</si>
  <si>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</si>
  <si>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</si>
  <si>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</si>
  <si>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</si>
  <si>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</si>
  <si>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</si>
  <si>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</si>
  <si>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</si>
  <si>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</si>
  <si>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</si>
  <si>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</si>
  <si>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</si>
  <si>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</si>
  <si>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</si>
  <si>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</si>
  <si>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</si>
  <si>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</si>
  <si>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</si>
  <si>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</si>
  <si>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</si>
  <si>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</si>
  <si>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</si>
  <si>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</si>
  <si>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</si>
  <si>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</si>
  <si>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</si>
  <si>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</si>
  <si>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</si>
  <si>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</si>
  <si>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</si>
  <si>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</si>
  <si>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</si>
  <si>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</si>
  <si>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</si>
  <si>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</si>
  <si>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</si>
  <si>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</si>
  <si>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</si>
  <si>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</si>
  <si>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</si>
  <si>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</si>
  <si>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</si>
  <si>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</si>
  <si>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</si>
  <si>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</si>
  <si>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</si>
  <si>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</si>
  <si>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</si>
  <si>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</si>
  <si>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</si>
  <si>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</si>
  <si>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</si>
  <si>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</si>
  <si>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</si>
  <si>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</si>
  <si>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</si>
  <si>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</si>
  <si>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</si>
  <si>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</si>
  <si>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</si>
  <si>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</si>
  <si>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</si>
  <si>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</si>
  <si>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</si>
  <si>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</si>
  <si>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</si>
  <si>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</si>
  <si>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</si>
  <si>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</si>
  <si>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</si>
  <si>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</si>
  <si>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</si>
  <si>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</si>
  <si>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</si>
  <si>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</si>
  <si>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</si>
  <si>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</si>
  <si>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</si>
  <si>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</si>
  <si>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</si>
  <si>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</si>
  <si>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</si>
  <si>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</si>
  <si>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</si>
  <si>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</si>
  <si>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</si>
  <si>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</si>
  <si>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</si>
  <si>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</si>
  <si>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</si>
  <si>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</si>
  <si>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</si>
  <si>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</si>
  <si>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</si>
  <si>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</si>
  <si>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</si>
  <si>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</si>
  <si>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</si>
  <si>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</si>
  <si>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</si>
  <si>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</si>
  <si>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</si>
  <si>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</si>
  <si>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</si>
  <si>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</si>
  <si>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</si>
  <si>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</si>
  <si>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</si>
  <si>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</si>
  <si>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</si>
  <si>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</si>
  <si>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</si>
  <si>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</si>
  <si>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</si>
  <si>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</si>
  <si>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</si>
  <si>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</si>
  <si>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</si>
  <si>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</si>
  <si>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</si>
  <si>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</si>
  <si>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</si>
  <si>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</si>
  <si>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</si>
  <si>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</si>
  <si>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</si>
  <si>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</si>
  <si>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</si>
  <si>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</si>
  <si>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</si>
  <si>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</si>
  <si>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</si>
  <si>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</si>
  <si>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</si>
  <si>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</si>
  <si>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</si>
  <si>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</si>
  <si>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</si>
  <si>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</si>
  <si>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</si>
  <si>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</si>
  <si>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</si>
  <si>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</si>
  <si>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</si>
  <si>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</si>
  <si>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</si>
  <si>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</si>
  <si>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</si>
  <si>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</si>
  <si>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</si>
  <si>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</si>
  <si>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</si>
  <si>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</si>
  <si>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</si>
  <si>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</si>
  <si>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</si>
  <si>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</si>
  <si>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</si>
  <si>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</si>
  <si>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</si>
  <si>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</si>
  <si>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</si>
  <si>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</si>
  <si>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</si>
  <si>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</si>
  <si>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</si>
  <si>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</si>
  <si>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</si>
  <si>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</si>
  <si>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</si>
  <si>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</si>
  <si>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</si>
  <si>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</si>
  <si>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</si>
  <si>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</si>
  <si>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</si>
  <si>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</si>
  <si>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</si>
  <si>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</si>
  <si>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</si>
  <si>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</si>
  <si>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</si>
  <si>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</si>
  <si>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</si>
  <si>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</si>
  <si>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</si>
  <si>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</si>
  <si>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</si>
  <si>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</si>
  <si>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</si>
  <si>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</si>
  <si>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</si>
  <si>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</si>
  <si>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</si>
  <si>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</si>
  <si>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</si>
  <si>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</si>
  <si>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</si>
  <si>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</si>
  <si>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</si>
  <si>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</si>
  <si>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</si>
  <si>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</si>
  <si>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</si>
  <si>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</si>
  <si>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</si>
  <si>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</si>
  <si>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</si>
  <si>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</si>
  <si>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</si>
  <si>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</si>
  <si>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</si>
  <si>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</si>
  <si>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</si>
  <si>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</si>
  <si>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</si>
  <si>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</si>
  <si>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</si>
  <si>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</si>
  <si>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</si>
  <si>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</si>
  <si>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</si>
  <si>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</si>
  <si>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</si>
  <si>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</si>
  <si>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</si>
  <si>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</si>
  <si>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</si>
  <si>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</si>
  <si>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</si>
  <si>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</si>
  <si>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</si>
  <si>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</si>
  <si>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</si>
  <si>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</si>
  <si>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</si>
  <si>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</si>
  <si>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</si>
  <si>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</si>
  <si>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</si>
  <si>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</si>
  <si>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</si>
  <si>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</si>
  <si>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</si>
  <si>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</si>
  <si>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</si>
  <si>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</si>
  <si>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</si>
  <si>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</si>
  <si>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</si>
  <si>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</si>
  <si>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</si>
  <si>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</si>
  <si>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</si>
  <si>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</si>
  <si>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</si>
  <si>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</si>
  <si>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</si>
  <si>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</si>
  <si>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</si>
  <si>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</si>
  <si>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</si>
  <si>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</si>
  <si>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</si>
  <si>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</si>
  <si>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</si>
  <si>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</si>
  <si>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</si>
  <si>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</si>
  <si>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</si>
  <si>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</si>
  <si>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</si>
  <si>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</si>
  <si>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</si>
  <si>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</si>
  <si>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</si>
  <si>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</si>
  <si>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</si>
  <si>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</si>
  <si>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</si>
  <si>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</si>
  <si>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</si>
  <si>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</si>
  <si>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</si>
  <si>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</si>
  <si>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</si>
  <si>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</si>
  <si>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</si>
  <si>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</si>
  <si>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</si>
  <si>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</si>
  <si>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</si>
  <si>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</si>
  <si>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</si>
  <si>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</si>
  <si>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</si>
  <si>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</si>
  <si>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</si>
  <si>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</si>
  <si>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</si>
  <si>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</si>
  <si>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</si>
  <si>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</si>
  <si>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</si>
  <si>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</si>
  <si>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</si>
  <si>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</si>
  <si>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</si>
  <si>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</si>
  <si>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</si>
  <si>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</si>
  <si>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</si>
  <si>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</si>
  <si>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</si>
  <si>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</si>
  <si>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</si>
  <si>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</si>
  <si>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</si>
  <si>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</si>
  <si>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</si>
  <si>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</si>
  <si>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</si>
  <si>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</si>
  <si>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</si>
  <si>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</si>
  <si>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</si>
  <si>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</si>
  <si>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</si>
  <si>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</si>
  <si>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</si>
  <si>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</si>
  <si>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</si>
  <si>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</si>
  <si>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</si>
  <si>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</si>
  <si>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</si>
  <si>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</si>
  <si>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</si>
  <si>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</si>
  <si>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</si>
  <si>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</si>
  <si>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</si>
  <si>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</si>
  <si>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</si>
  <si>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</si>
  <si>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</si>
  <si>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</si>
  <si>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</si>
  <si>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</si>
  <si>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</si>
  <si>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</si>
  <si>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</si>
  <si>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</si>
  <si>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</si>
  <si>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</si>
  <si>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</si>
  <si>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</si>
  <si>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</si>
  <si>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</si>
  <si>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</si>
  <si>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</si>
  <si>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</si>
  <si>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</si>
  <si>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</si>
  <si>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</si>
  <si>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</si>
  <si>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</si>
  <si>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</si>
  <si>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</si>
  <si>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</si>
  <si>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</si>
  <si>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</si>
  <si>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</si>
  <si>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</si>
  <si>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</si>
  <si>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</si>
  <si>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</si>
  <si>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</si>
  <si>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</si>
  <si>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</si>
  <si>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</si>
  <si>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</si>
  <si>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</si>
  <si>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</si>
  <si>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</si>
  <si>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</si>
  <si>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</si>
  <si>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</si>
  <si>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</si>
  <si>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</si>
  <si>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</si>
  <si>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</si>
  <si>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</si>
  <si>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</si>
  <si>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</si>
  <si>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</si>
  <si>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</si>
  <si>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</si>
  <si>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</si>
  <si>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</si>
  <si>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</si>
  <si>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</si>
  <si>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</si>
  <si>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</si>
  <si>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</si>
  <si>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</si>
  <si>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</si>
  <si>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</si>
  <si>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</si>
  <si>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</si>
  <si>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</si>
  <si>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</si>
  <si>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</si>
  <si>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</si>
  <si>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</si>
  <si>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</si>
  <si>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</si>
  <si>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</si>
  <si>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</si>
  <si>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</si>
  <si>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</si>
  <si>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</si>
  <si>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</si>
  <si>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</si>
  <si>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</si>
  <si>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</si>
  <si>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</si>
  <si>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</si>
  <si>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</si>
  <si>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</si>
  <si>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</si>
  <si>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</si>
  <si>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</si>
  <si>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</si>
  <si>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</si>
  <si>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</si>
  <si>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</si>
  <si>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</si>
  <si>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</si>
  <si>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</si>
  <si>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</si>
  <si>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</si>
  <si>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</si>
  <si>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</si>
  <si>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</si>
  <si>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</si>
  <si>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</si>
  <si>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</si>
  <si>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</si>
  <si>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</si>
  <si>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</si>
  <si>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</si>
  <si>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</si>
  <si>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</si>
  <si>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</si>
  <si>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</si>
  <si>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</si>
  <si>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</si>
  <si>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</si>
  <si>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</si>
  <si>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</si>
  <si>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</si>
  <si>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</si>
  <si>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</si>
  <si>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</si>
  <si>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</si>
  <si>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</si>
  <si>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</si>
  <si>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</si>
  <si>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</si>
  <si>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</si>
  <si>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</si>
  <si>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</si>
  <si>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</si>
  <si>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</si>
  <si>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</si>
  <si>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</si>
  <si>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</si>
  <si>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</si>
  <si>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</si>
  <si>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</si>
  <si>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</si>
  <si>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</si>
  <si>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</si>
  <si>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</si>
  <si>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</si>
  <si>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</si>
  <si>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</si>
  <si>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</si>
  <si>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</si>
  <si>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</si>
  <si>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</si>
  <si>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</si>
  <si>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</si>
  <si>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</si>
  <si>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</si>
  <si>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</si>
  <si>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</si>
  <si>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</si>
  <si>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</si>
  <si>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</si>
  <si>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</si>
  <si>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</si>
  <si>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</si>
  <si>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</si>
  <si>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</si>
  <si>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</si>
  <si>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</si>
  <si>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</si>
  <si>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</si>
  <si>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</si>
  <si>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</si>
  <si>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</si>
  <si>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</si>
  <si>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</si>
  <si>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</si>
  <si>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</si>
  <si>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</si>
  <si>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</si>
  <si>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</si>
  <si>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</si>
  <si>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</si>
  <si>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</si>
  <si>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</si>
  <si>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</si>
  <si>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</si>
  <si>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</si>
  <si>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</si>
  <si>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</si>
  <si>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</si>
  <si>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</si>
  <si>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</si>
  <si>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</si>
  <si>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</si>
  <si>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</si>
  <si>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</si>
  <si>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</si>
  <si>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</si>
  <si>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</si>
  <si>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</si>
  <si>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</si>
  <si>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</si>
  <si>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</si>
  <si>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</si>
  <si>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</si>
  <si>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</si>
  <si>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</si>
  <si>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</si>
  <si>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</si>
  <si>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</si>
  <si>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</si>
  <si>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</si>
  <si>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</si>
  <si>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</si>
  <si>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</si>
  <si>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</si>
  <si>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</si>
  <si>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</si>
  <si>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</si>
  <si>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</si>
  <si>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</si>
  <si>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</si>
  <si>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</si>
  <si>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</si>
  <si>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</si>
  <si>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</si>
  <si>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</si>
  <si>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</si>
  <si>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</si>
  <si>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</si>
  <si>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</si>
  <si>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</si>
  <si>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</si>
  <si>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</si>
  <si>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</si>
  <si>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</si>
  <si>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</si>
  <si>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</si>
  <si>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</si>
  <si>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</si>
  <si>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</si>
  <si>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</si>
  <si>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</si>
  <si>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</si>
  <si>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</si>
  <si>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</si>
  <si>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</si>
  <si>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</si>
  <si>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</si>
  <si>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</si>
  <si>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</si>
  <si>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</si>
  <si>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</si>
  <si>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</si>
  <si>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</si>
  <si>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</si>
  <si>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</si>
  <si>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</si>
  <si>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</si>
  <si>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</si>
  <si>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</si>
  <si>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</si>
  <si>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</si>
  <si>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</si>
  <si>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</si>
  <si>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</si>
  <si>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</si>
  <si>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</si>
  <si>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</si>
  <si>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</si>
  <si>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</si>
  <si>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</si>
  <si>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</si>
  <si>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</si>
  <si>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</si>
  <si>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</si>
  <si>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</si>
  <si>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</si>
  <si>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</si>
  <si>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</si>
  <si>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</si>
  <si>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</si>
  <si>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</si>
  <si>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</si>
  <si>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</si>
  <si>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</si>
  <si>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</si>
  <si>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</si>
  <si>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</si>
  <si>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</si>
  <si>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</si>
  <si>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</si>
  <si>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</si>
  <si>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</si>
  <si>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</si>
  <si>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</si>
  <si>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</si>
  <si>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</si>
  <si>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</si>
  <si>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</si>
  <si>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</si>
  <si>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</si>
  <si>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</si>
  <si>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</si>
  <si>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</si>
  <si>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</si>
  <si>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</si>
  <si>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</si>
  <si>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</si>
  <si>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</si>
  <si>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</si>
  <si>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</si>
  <si>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</si>
  <si>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</si>
  <si>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</si>
  <si>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</si>
  <si>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</si>
  <si>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</si>
  <si>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</si>
  <si>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</si>
  <si>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</si>
  <si>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</si>
  <si>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</si>
  <si>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</si>
  <si>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</si>
  <si>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</si>
  <si>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</si>
  <si>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</si>
  <si>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</si>
  <si>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</si>
  <si>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</si>
  <si>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</si>
  <si>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</si>
  <si>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</si>
  <si>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</si>
  <si>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</si>
  <si>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</si>
  <si>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</si>
  <si>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</si>
  <si>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</si>
  <si>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</si>
  <si>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</si>
  <si>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</si>
  <si>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</si>
  <si>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</si>
  <si>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</si>
  <si>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</si>
  <si>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</si>
  <si>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</si>
  <si>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</si>
  <si>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</si>
  <si>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</si>
  <si>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</si>
  <si>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</si>
  <si>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</si>
  <si>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</si>
  <si>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</si>
  <si>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</si>
  <si>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</si>
  <si>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</si>
  <si>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</si>
  <si>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</si>
  <si>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</si>
  <si>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</si>
  <si>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</si>
  <si>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</si>
  <si>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</si>
  <si>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</si>
  <si>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</si>
  <si>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</si>
  <si>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</si>
  <si>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</si>
  <si>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</si>
  <si>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</si>
  <si>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</si>
  <si>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</si>
  <si>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</si>
  <si>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</si>
  <si>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</si>
  <si>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</si>
  <si>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</si>
  <si>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</si>
  <si>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</si>
  <si>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</si>
  <si>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</si>
  <si>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</si>
  <si>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</si>
  <si>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</si>
  <si>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</si>
  <si>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</si>
  <si>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</si>
  <si>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</si>
  <si>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</si>
  <si>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</si>
  <si>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</si>
  <si>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</si>
  <si>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</si>
  <si>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</si>
  <si>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</si>
  <si>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</si>
  <si>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</si>
  <si>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</si>
  <si>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</si>
  <si>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</si>
  <si>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</si>
  <si>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</si>
  <si>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</si>
  <si>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</si>
  <si>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</si>
  <si>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</si>
  <si>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</si>
  <si>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</si>
  <si>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</si>
  <si>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</si>
  <si>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</si>
  <si>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</si>
  <si>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</si>
  <si>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</si>
  <si>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</si>
  <si>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</si>
  <si>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</si>
  <si>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</si>
  <si>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</si>
  <si>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</si>
  <si>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</si>
  <si>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</si>
  <si>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</si>
  <si>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</si>
  <si>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</si>
  <si>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</si>
  <si>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</si>
  <si>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</si>
  <si>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</si>
  <si>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</si>
  <si>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</si>
  <si>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</si>
  <si>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</si>
  <si>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</si>
  <si>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</si>
  <si>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</si>
  <si>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</si>
  <si>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</si>
  <si>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</si>
  <si>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</si>
  <si>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</si>
  <si>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</si>
  <si>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</si>
  <si>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</si>
  <si>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</si>
  <si>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</si>
  <si>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</si>
  <si>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</si>
  <si>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</si>
  <si>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</si>
  <si>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</si>
  <si>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</si>
  <si>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</si>
  <si>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</si>
  <si>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</si>
  <si>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</si>
  <si>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</si>
  <si>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</si>
  <si>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</si>
  <si>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</si>
  <si>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</si>
  <si>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</si>
  <si>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</si>
  <si>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</si>
  <si>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</si>
  <si>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</si>
  <si>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</si>
  <si>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</si>
  <si>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</si>
  <si>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</si>
  <si>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</si>
  <si>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</si>
  <si>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</si>
  <si>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</si>
  <si>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</si>
  <si>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</si>
  <si>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</si>
  <si>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</si>
  <si>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</si>
  <si>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</si>
  <si>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</si>
  <si>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</si>
  <si>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</si>
  <si>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</si>
  <si>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</si>
  <si>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</si>
  <si>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</si>
  <si>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</si>
  <si>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</si>
  <si>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</si>
  <si>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</si>
  <si>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</si>
  <si>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</si>
  <si>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</si>
  <si>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</si>
  <si>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</si>
  <si>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</si>
  <si>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</si>
  <si>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</si>
  <si>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</si>
  <si>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</si>
  <si>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</si>
  <si>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</si>
  <si>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</si>
  <si>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</si>
  <si>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</si>
  <si>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</si>
  <si>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</si>
  <si>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</si>
  <si>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</si>
  <si>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</si>
  <si>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</si>
  <si>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</si>
  <si>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</si>
  <si>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</si>
  <si>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</si>
  <si>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</si>
  <si>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</si>
  <si>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</si>
  <si>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</si>
  <si>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</si>
  <si>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</si>
  <si>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</si>
  <si>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</si>
  <si>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</si>
  <si>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</si>
  <si>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</si>
  <si>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</si>
  <si>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</si>
  <si>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</si>
  <si>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</si>
  <si>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</si>
  <si>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</si>
  <si>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</si>
  <si>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</si>
  <si>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</si>
  <si>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</si>
  <si>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</si>
  <si>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</si>
  <si>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</si>
  <si>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</si>
  <si>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</si>
  <si>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</si>
  <si>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</si>
  <si>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</si>
  <si>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</si>
  <si>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</si>
  <si>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</si>
  <si>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</si>
  <si>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</si>
  <si>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</si>
  <si>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</si>
  <si>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</si>
  <si>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</si>
  <si>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</si>
  <si>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</si>
  <si>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</si>
  <si>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</si>
  <si>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</si>
  <si>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</si>
  <si>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</si>
  <si>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</si>
  <si>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</si>
  <si>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</si>
  <si>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</si>
  <si>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</si>
  <si>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</si>
  <si>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</si>
  <si>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</si>
  <si>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</si>
  <si>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</si>
  <si>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</si>
  <si>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</si>
  <si>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</si>
  <si>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</si>
  <si>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</si>
  <si>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</si>
  <si>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</si>
  <si>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</si>
  <si>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</si>
  <si>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</si>
  <si>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</si>
  <si>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</si>
  <si>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</si>
  <si>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</si>
  <si>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</si>
  <si>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</si>
  <si>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</si>
  <si>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</si>
  <si>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</si>
  <si>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</si>
  <si>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</si>
  <si>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</si>
  <si>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</si>
  <si>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</si>
  <si>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</si>
  <si>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</si>
  <si>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</si>
  <si>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</si>
  <si>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</si>
  <si>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</si>
  <si>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</si>
  <si>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</si>
  <si>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</si>
  <si>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</si>
  <si>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</si>
  <si>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</si>
  <si>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</si>
  <si>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</si>
  <si>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</si>
  <si>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</si>
  <si>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</si>
  <si>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</si>
  <si>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</si>
  <si>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</si>
  <si>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</si>
  <si>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</si>
  <si>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</si>
  <si>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</si>
  <si>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</si>
  <si>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</si>
  <si>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</si>
  <si>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</si>
  <si>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</si>
  <si>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</si>
  <si>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</si>
  <si>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</si>
  <si>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</si>
  <si>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</si>
  <si>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</si>
  <si>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</si>
  <si>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</si>
  <si>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</si>
  <si>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</si>
  <si>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</si>
  <si>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</si>
  <si>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</si>
  <si>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</si>
  <si>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</si>
  <si>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</si>
  <si>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</si>
  <si>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</si>
  <si>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</si>
  <si>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</si>
  <si>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</si>
  <si>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</si>
  <si>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</si>
  <si>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</si>
  <si>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</si>
  <si>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</si>
  <si>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</si>
  <si>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</si>
  <si>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</si>
  <si>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</si>
  <si>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</si>
  <si>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</si>
  <si>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</si>
  <si>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</si>
  <si>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</si>
  <si>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</si>
  <si>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</si>
  <si>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</si>
  <si>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</si>
  <si>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</si>
  <si>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</si>
  <si>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</si>
  <si>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</si>
  <si>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</si>
  <si>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</si>
  <si>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</si>
  <si>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</si>
  <si>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</si>
  <si>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</si>
  <si>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</si>
  <si>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</si>
  <si>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</si>
  <si>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</si>
  <si>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</si>
  <si>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</si>
  <si>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</si>
  <si>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</si>
  <si>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</si>
  <si>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</si>
  <si>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</si>
  <si>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</si>
  <si>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</si>
  <si>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</si>
  <si>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</si>
  <si>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</si>
  <si>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</si>
  <si>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</si>
  <si>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</si>
  <si>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</si>
  <si>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</si>
  <si>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</si>
  <si>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</si>
  <si>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</si>
  <si>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</si>
  <si>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</si>
  <si>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</si>
  <si>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</si>
  <si>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</si>
  <si>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</si>
  <si>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</si>
  <si>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</si>
  <si>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</si>
  <si>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</si>
  <si>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</si>
  <si>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</si>
  <si>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</si>
  <si>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</si>
  <si>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</si>
  <si>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</si>
  <si>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</si>
  <si>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</si>
  <si>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</si>
  <si>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</si>
  <si>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</si>
  <si>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</si>
  <si>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</si>
  <si>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</si>
  <si>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</si>
  <si>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</si>
  <si>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</si>
  <si>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</si>
  <si>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</si>
  <si>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</si>
  <si>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</si>
  <si>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</si>
  <si>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</si>
  <si>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</si>
  <si>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</si>
  <si>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</si>
  <si>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</si>
  <si>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</si>
  <si>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</si>
  <si>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</si>
  <si>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</si>
  <si>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</si>
  <si>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</si>
  <si>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</si>
  <si>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</si>
  <si>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</si>
  <si>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</si>
  <si>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</si>
  <si>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</si>
  <si>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</si>
  <si>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</si>
  <si>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</si>
  <si>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</si>
  <si>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</si>
  <si>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</si>
  <si>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</si>
  <si>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</si>
  <si>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</si>
  <si>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</si>
  <si>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</si>
  <si>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</si>
  <si>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</si>
  <si>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</si>
  <si>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</si>
  <si>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</si>
  <si>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</si>
  <si>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</si>
  <si>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</si>
  <si>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</si>
  <si>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</si>
  <si>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</si>
  <si>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</si>
  <si>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</si>
  <si>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</si>
  <si>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</si>
  <si>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</si>
  <si>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</si>
  <si>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</si>
  <si>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</si>
  <si>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</si>
  <si>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</si>
  <si>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</si>
  <si>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</si>
  <si>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</si>
  <si>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</si>
  <si>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</si>
  <si>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</si>
  <si>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</si>
  <si>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</si>
  <si>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</si>
  <si>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</si>
  <si>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</si>
  <si>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</si>
  <si>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</si>
  <si>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</si>
  <si>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</si>
  <si>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</si>
  <si>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</si>
  <si>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</si>
  <si>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</si>
  <si>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</si>
  <si>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</si>
  <si>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</si>
  <si>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</si>
  <si>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</si>
  <si>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</si>
  <si>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</si>
  <si>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</si>
  <si>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</si>
  <si>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</si>
  <si>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</si>
  <si>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</si>
  <si>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</si>
  <si>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</si>
  <si>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</si>
  <si>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</si>
  <si>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</si>
  <si>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</si>
  <si>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</si>
  <si>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</si>
  <si>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</si>
  <si>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</si>
  <si>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</si>
  <si>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</si>
  <si>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</si>
  <si>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</si>
  <si>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</si>
  <si>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</si>
  <si>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</si>
  <si>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</si>
  <si>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</si>
  <si>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</si>
  <si>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</si>
  <si>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</si>
  <si>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</si>
  <si>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</si>
  <si>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</si>
  <si>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</si>
  <si>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</si>
  <si>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</si>
  <si>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</si>
  <si>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</si>
  <si>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</si>
  <si>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</si>
  <si>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</si>
  <si>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</si>
  <si>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</si>
  <si>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</si>
  <si>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</si>
  <si>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</si>
  <si>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</si>
  <si>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</si>
  <si>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</si>
  <si>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</si>
  <si>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</si>
  <si>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</si>
  <si>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</si>
  <si>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</si>
  <si>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</si>
  <si>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</si>
  <si>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</si>
  <si>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</si>
  <si>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</si>
  <si>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</si>
  <si>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</si>
  <si>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</si>
  <si>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</si>
  <si>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</si>
  <si>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</si>
  <si>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</si>
  <si>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</si>
  <si>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</si>
  <si>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</si>
  <si>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</si>
  <si>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</si>
  <si>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</si>
  <si>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</si>
  <si>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</si>
  <si>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</si>
  <si>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</si>
  <si>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</si>
  <si>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</si>
  <si>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</si>
  <si>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</si>
  <si>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</si>
  <si>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</si>
  <si>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</si>
  <si>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</si>
  <si>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</si>
  <si>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</si>
  <si>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</si>
  <si>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</si>
  <si>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</si>
  <si>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</si>
  <si>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</si>
  <si>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</si>
  <si>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</si>
  <si>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</si>
  <si>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</si>
  <si>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</si>
  <si>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</si>
  <si>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</si>
  <si>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</si>
  <si>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</si>
  <si>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</si>
  <si>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</si>
  <si>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</si>
  <si>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</si>
  <si>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</si>
  <si>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</si>
  <si>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</si>
  <si>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</si>
  <si>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</si>
  <si>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</si>
  <si>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</si>
  <si>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</si>
  <si>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</si>
  <si>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</si>
  <si>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</si>
  <si>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</si>
  <si>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</si>
  <si>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</si>
  <si>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</si>
  <si>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</si>
  <si>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</si>
  <si>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</si>
  <si>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</si>
  <si>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</si>
  <si>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</si>
  <si>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</si>
  <si>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</si>
  <si>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</si>
  <si>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</si>
  <si>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</si>
  <si>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</si>
  <si>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</si>
  <si>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</si>
  <si>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</si>
  <si>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</si>
  <si>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</si>
  <si>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</si>
  <si>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</si>
  <si>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</si>
  <si>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</si>
  <si>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</si>
  <si>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</si>
  <si>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</si>
  <si>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</si>
  <si>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</si>
  <si>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</si>
  <si>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</si>
  <si>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</si>
  <si>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</si>
  <si>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</si>
  <si>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</si>
  <si>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</si>
  <si>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</si>
  <si>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</si>
  <si>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</si>
  <si>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</si>
  <si>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</si>
  <si>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</si>
  <si>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</si>
  <si>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</si>
  <si>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</si>
  <si>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</si>
  <si>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</si>
  <si>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</si>
  <si>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</si>
  <si>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</si>
  <si>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</si>
  <si>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</si>
  <si>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</si>
  <si>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</si>
  <si>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</si>
  <si>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</si>
  <si>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</si>
  <si>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</si>
  <si>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</si>
  <si>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</si>
  <si>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</si>
  <si>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</si>
  <si>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</si>
  <si>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</si>
  <si>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</si>
  <si>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</si>
  <si>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</si>
  <si>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</si>
  <si>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</si>
  <si>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</si>
  <si>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</si>
  <si>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</si>
  <si>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</si>
  <si>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</si>
  <si>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</si>
  <si>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</si>
  <si>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</si>
  <si>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</si>
  <si>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</si>
  <si>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</si>
  <si>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</si>
  <si>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</si>
  <si>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</si>
  <si>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</si>
  <si>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</si>
  <si>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</si>
  <si>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</si>
  <si>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</si>
  <si>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</si>
  <si>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</si>
  <si>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</si>
  <si>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</si>
  <si>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</si>
  <si>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</si>
  <si>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</si>
  <si>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</si>
  <si>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</si>
  <si>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</si>
  <si>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</si>
  <si>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</si>
  <si>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</si>
  <si>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</si>
  <si>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</si>
  <si>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</si>
  <si>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</si>
  <si>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</si>
  <si>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</si>
  <si>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</si>
  <si>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</si>
  <si>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</si>
  <si>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</si>
  <si>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</si>
  <si>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</si>
  <si>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</si>
  <si>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</si>
  <si>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</si>
  <si>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</si>
  <si>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</si>
  <si>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</si>
  <si>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</si>
  <si>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</si>
  <si>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</si>
  <si>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</si>
  <si>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</si>
  <si>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</si>
  <si>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</si>
  <si>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</si>
  <si>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</si>
  <si>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</si>
  <si>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</si>
  <si>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</si>
  <si>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</si>
  <si>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</si>
  <si>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</si>
  <si>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</si>
  <si>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</si>
  <si>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</si>
  <si>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</si>
  <si>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</si>
  <si>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</si>
  <si>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</si>
  <si>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</si>
  <si>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</si>
  <si>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</si>
  <si>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</si>
  <si>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</si>
  <si>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</si>
  <si>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</si>
  <si>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</si>
  <si>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</si>
  <si>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</si>
  <si>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</si>
  <si>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</si>
  <si>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</si>
  <si>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</si>
  <si>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</si>
  <si>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</si>
  <si>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</si>
  <si>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</si>
  <si>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</si>
  <si>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</si>
  <si>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</si>
  <si>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</si>
  <si>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</si>
  <si>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</si>
  <si>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</si>
  <si>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</si>
  <si>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</si>
  <si>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</si>
  <si>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</si>
  <si>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</si>
  <si>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</si>
  <si>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</si>
  <si>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</si>
  <si>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</si>
  <si>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</si>
  <si>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</si>
  <si>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</si>
  <si>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</si>
  <si>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</si>
  <si>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</si>
  <si>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</si>
  <si>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</si>
  <si>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</si>
  <si>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</si>
  <si>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</si>
  <si>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</si>
  <si>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</si>
  <si>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</si>
  <si>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</si>
  <si>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</si>
  <si>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</si>
  <si>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</si>
  <si>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</si>
  <si>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</si>
  <si>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</si>
  <si>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</si>
  <si>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</si>
  <si>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</si>
  <si>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</si>
  <si>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</si>
  <si>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</si>
  <si>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</si>
  <si>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</si>
  <si>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</si>
  <si>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</si>
  <si>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</si>
  <si>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</si>
  <si>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</si>
  <si>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</si>
  <si>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</si>
  <si>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</si>
  <si>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</si>
  <si>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</si>
  <si>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</si>
  <si>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</si>
  <si>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</si>
  <si>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</si>
  <si>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</si>
  <si>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</si>
  <si>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</si>
  <si>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</si>
  <si>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</si>
  <si>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</si>
  <si>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</si>
  <si>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</si>
  <si>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</si>
  <si>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</si>
  <si>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</si>
  <si>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</si>
  <si>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</si>
  <si>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</si>
  <si>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</si>
  <si>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</si>
  <si>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</si>
  <si>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</si>
  <si>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</si>
  <si>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</si>
  <si>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</si>
  <si>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</si>
  <si>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</si>
  <si>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</si>
  <si>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</si>
  <si>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</si>
  <si>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</si>
  <si>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</si>
  <si>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</si>
  <si>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</si>
  <si>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</si>
  <si>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</si>
  <si>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</si>
  <si>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</si>
  <si>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</si>
  <si>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</si>
  <si>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</si>
  <si>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</si>
  <si>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</si>
  <si>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</si>
  <si>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</si>
  <si>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</si>
  <si>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</si>
  <si>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</si>
  <si>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</si>
  <si>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</si>
  <si>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</si>
  <si>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</si>
  <si>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</si>
  <si>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</si>
  <si>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</si>
  <si>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</si>
  <si>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</si>
  <si>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</si>
  <si>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</si>
  <si>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</si>
  <si>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</si>
  <si>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</si>
  <si>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</si>
  <si>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</si>
  <si>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</si>
  <si>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</si>
  <si>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</si>
  <si>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</si>
  <si>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</si>
  <si>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</si>
  <si>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</si>
  <si>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</si>
  <si>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</si>
  <si>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</si>
  <si>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</si>
  <si>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</si>
  <si>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</si>
  <si>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</si>
  <si>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</si>
  <si>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</si>
  <si>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</si>
  <si>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</si>
  <si>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</si>
  <si>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</si>
  <si>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</si>
  <si>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</si>
  <si>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</si>
  <si>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</si>
  <si>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</si>
  <si>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</si>
  <si>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</si>
  <si>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</si>
  <si>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</si>
  <si>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</si>
  <si>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</si>
  <si>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</si>
  <si>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</si>
  <si>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</si>
  <si>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</si>
  <si>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</si>
  <si>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</si>
  <si>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</si>
  <si>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</si>
  <si>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</si>
  <si>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</si>
  <si>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</si>
  <si>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</si>
  <si>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</si>
  <si>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</si>
  <si>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</si>
  <si>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</si>
  <si>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</si>
  <si>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</si>
  <si>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</si>
  <si>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</si>
  <si>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</si>
  <si>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</si>
  <si>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</si>
  <si>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</si>
  <si>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</si>
  <si>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</si>
  <si>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</si>
  <si>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</si>
  <si>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</si>
  <si>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</si>
  <si>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</si>
  <si>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</si>
  <si>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</si>
  <si>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</si>
  <si>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</si>
  <si>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</si>
  <si>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</si>
  <si>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</si>
  <si>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</si>
  <si>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</si>
  <si>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</si>
  <si>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</si>
  <si>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</si>
  <si>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</si>
  <si>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</si>
  <si>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</si>
  <si>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</si>
  <si>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</si>
  <si>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</si>
  <si>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</si>
  <si>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</si>
  <si>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</si>
  <si>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</si>
  <si>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</si>
  <si>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</si>
  <si>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</si>
  <si>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</si>
  <si>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</si>
  <si>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</si>
  <si>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</si>
  <si>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</si>
  <si>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</si>
  <si>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</si>
  <si>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</si>
  <si>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</si>
  <si>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</si>
  <si>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</si>
  <si>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</si>
  <si>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</si>
  <si>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</si>
  <si>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</si>
  <si>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</si>
  <si>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</si>
  <si>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</si>
  <si>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</si>
  <si>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</si>
  <si>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</si>
  <si>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</si>
  <si>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</si>
  <si>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</si>
  <si>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</si>
  <si>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</si>
  <si>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</si>
  <si>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</si>
  <si>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</si>
  <si>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</si>
  <si>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</si>
  <si>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</si>
  <si>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</si>
  <si>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</si>
  <si>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</si>
  <si>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</si>
  <si>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</si>
  <si>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</si>
  <si>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</si>
  <si>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</si>
  <si>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</si>
  <si>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</si>
  <si>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</si>
  <si>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</si>
  <si>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</si>
  <si>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</si>
  <si>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</si>
  <si>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</si>
  <si>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</si>
  <si>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</si>
  <si>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</si>
  <si>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</si>
  <si>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</si>
  <si>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</si>
  <si>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</si>
  <si>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</si>
  <si>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</si>
  <si>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</si>
  <si>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</si>
  <si>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</si>
  <si>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</si>
  <si>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</si>
  <si>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</si>
  <si>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</si>
  <si>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</si>
  <si>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</si>
  <si>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</si>
  <si>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</si>
  <si>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</si>
  <si>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</si>
  <si>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</si>
  <si>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</si>
  <si>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</si>
  <si>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</si>
  <si>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</si>
  <si>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</si>
  <si>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</si>
  <si>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</si>
  <si>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</si>
  <si>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</si>
  <si>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</si>
  <si>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</si>
  <si>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</si>
  <si>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</si>
  <si>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</si>
  <si>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</si>
  <si>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</si>
  <si>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</si>
  <si>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</si>
  <si>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</si>
  <si>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</si>
  <si>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</si>
  <si>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</si>
  <si>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</si>
  <si>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</si>
  <si>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</si>
  <si>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</si>
  <si>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</si>
  <si>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</si>
  <si>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</si>
  <si>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</si>
  <si>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</si>
  <si>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</si>
  <si>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</si>
  <si>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</si>
  <si>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</si>
  <si>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</si>
  <si>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</si>
  <si>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</si>
  <si>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</si>
  <si>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</si>
  <si>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</si>
  <si>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</si>
  <si>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</si>
  <si>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</si>
  <si>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</si>
  <si>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</si>
  <si>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</si>
  <si>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</si>
  <si>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</si>
  <si>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</si>
  <si>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</si>
  <si>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</si>
  <si>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</si>
  <si>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</si>
  <si>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</si>
  <si>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</si>
  <si>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</si>
  <si>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</si>
  <si>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</si>
  <si>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</si>
  <si>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</si>
  <si>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</si>
  <si>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</si>
  <si>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</si>
  <si>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</si>
  <si>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</si>
  <si>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</si>
  <si>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</si>
  <si>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</si>
  <si>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</si>
  <si>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</si>
  <si>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</si>
  <si>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</si>
  <si>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</si>
  <si>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</si>
  <si>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</si>
  <si>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</si>
  <si>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</si>
  <si>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</si>
  <si>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</si>
  <si>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</si>
  <si>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</si>
  <si>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</si>
  <si>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</si>
  <si>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</si>
  <si>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</si>
  <si>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</si>
  <si>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</si>
  <si>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</si>
  <si>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</si>
  <si>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</si>
  <si>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</si>
  <si>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</si>
  <si>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</si>
  <si>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</si>
  <si>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</si>
  <si>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</si>
  <si>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</si>
  <si>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</si>
  <si>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</si>
  <si>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</si>
  <si>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</si>
  <si>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</si>
  <si>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</si>
  <si>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</si>
  <si>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</si>
  <si>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</si>
  <si>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</si>
  <si>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</si>
  <si>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</si>
  <si>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</si>
  <si>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</si>
  <si>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</si>
  <si>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</si>
  <si>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</si>
  <si>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</si>
  <si>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</si>
  <si>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</si>
  <si>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</si>
  <si>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</si>
  <si>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</si>
  <si>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</si>
  <si>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</si>
  <si>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</si>
  <si>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</si>
  <si>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</si>
  <si>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</si>
  <si>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</si>
  <si>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</si>
  <si>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</si>
  <si>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</si>
  <si>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</si>
  <si>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</si>
  <si>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</si>
  <si>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</si>
  <si>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</si>
  <si>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</si>
  <si>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</si>
  <si>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</si>
  <si>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</si>
  <si>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</si>
  <si>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</si>
  <si>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</si>
  <si>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</si>
  <si>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</si>
  <si>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</si>
  <si>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</si>
  <si>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</si>
  <si>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</si>
  <si>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</si>
  <si>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</si>
  <si>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</si>
  <si>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</si>
  <si>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</si>
  <si>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</si>
  <si>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</si>
  <si>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</si>
  <si>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</si>
  <si>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</si>
  <si>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</si>
  <si>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</si>
  <si>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</si>
  <si>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</si>
  <si>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</si>
  <si>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</si>
  <si>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</si>
  <si>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</si>
  <si>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</si>
  <si>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</si>
  <si>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</si>
  <si>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</si>
  <si>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</si>
  <si>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</si>
  <si>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</si>
  <si>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</si>
  <si>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</si>
  <si>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</si>
  <si>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</si>
  <si>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</si>
  <si>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</si>
  <si>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</si>
  <si>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</si>
  <si>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</si>
  <si>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</si>
  <si>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</si>
  <si>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</si>
  <si>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</si>
  <si>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</si>
  <si>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</si>
  <si>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</si>
  <si>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</si>
  <si>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</si>
  <si>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</si>
  <si>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</si>
  <si>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</si>
  <si>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</si>
  <si>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</si>
  <si>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</si>
  <si>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</si>
  <si>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</si>
  <si>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</si>
  <si>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</si>
  <si>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</si>
  <si>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</si>
  <si>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</si>
  <si>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</si>
  <si>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</si>
  <si>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</si>
  <si>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</si>
  <si>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</si>
  <si>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</si>
  <si>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</si>
  <si>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</si>
  <si>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</si>
  <si>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</si>
  <si>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</si>
  <si>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</si>
  <si>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</si>
  <si>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</si>
  <si>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</si>
  <si>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</si>
  <si>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</si>
  <si>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</si>
  <si>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</si>
  <si>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</si>
  <si>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</si>
  <si>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</si>
  <si>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</si>
  <si>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</si>
  <si>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</si>
  <si>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</si>
  <si>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</si>
  <si>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</si>
  <si>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</si>
  <si>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</si>
  <si>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</si>
  <si>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</si>
  <si>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</si>
  <si>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</si>
  <si>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</si>
  <si>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</si>
  <si>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</si>
  <si>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</si>
  <si>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</si>
  <si>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</si>
  <si>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</si>
  <si>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</si>
  <si>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</si>
  <si>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</si>
  <si>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</si>
  <si>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</si>
  <si>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</si>
  <si>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</si>
  <si>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</si>
  <si>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</si>
  <si>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</si>
  <si>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</si>
  <si>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</si>
  <si>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</si>
  <si>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</si>
  <si>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</si>
  <si>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</si>
  <si>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</si>
  <si>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</si>
  <si>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</si>
  <si>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</si>
  <si>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</si>
  <si>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</si>
  <si>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</si>
  <si>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</si>
  <si>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</si>
  <si>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</si>
  <si>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</si>
  <si>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</si>
  <si>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</si>
  <si>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</si>
  <si>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</si>
  <si>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</si>
  <si>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</si>
  <si>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</si>
  <si>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</si>
  <si>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</si>
  <si>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</si>
  <si>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</si>
  <si>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</si>
  <si>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</si>
  <si>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</si>
  <si>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</si>
  <si>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</si>
  <si>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</si>
  <si>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</si>
  <si>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</si>
  <si>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</si>
  <si>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</si>
  <si>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</si>
  <si>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</si>
  <si>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</si>
  <si>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</si>
  <si>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</si>
  <si>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</si>
  <si>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</si>
  <si>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</si>
  <si>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</si>
  <si>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</si>
  <si>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</si>
  <si>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</si>
  <si>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</si>
  <si>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</si>
  <si>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</si>
  <si>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</si>
  <si>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</si>
  <si>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</si>
  <si>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</si>
  <si>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</si>
  <si>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</si>
  <si>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</si>
  <si>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</si>
  <si>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</si>
  <si>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</si>
  <si>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</si>
  <si>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</si>
  <si>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</si>
  <si>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</si>
  <si>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</si>
  <si>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</si>
  <si>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</si>
  <si>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</si>
  <si>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</si>
  <si>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</si>
  <si>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</si>
  <si>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</si>
  <si>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</si>
  <si>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</si>
  <si>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</si>
  <si>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</si>
  <si>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</si>
  <si>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</si>
  <si>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</si>
  <si>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</si>
  <si>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</si>
  <si>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</si>
  <si>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</si>
  <si>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</si>
  <si>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</si>
  <si>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</si>
  <si>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</si>
  <si>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</si>
  <si>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</si>
  <si>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</si>
  <si>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</si>
  <si>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</si>
  <si>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</si>
  <si>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</si>
  <si>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</si>
  <si>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</si>
  <si>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</si>
  <si>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</si>
  <si>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</si>
  <si>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</si>
  <si>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</si>
  <si>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</si>
  <si>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</si>
  <si>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</si>
  <si>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</si>
  <si>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</si>
  <si>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</si>
  <si>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</si>
  <si>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</si>
  <si>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</si>
  <si>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</si>
  <si>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</si>
  <si>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</si>
  <si>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</si>
  <si>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</si>
  <si>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</si>
  <si>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</si>
  <si>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</si>
  <si>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</si>
  <si>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</si>
  <si>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</si>
  <si>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</si>
  <si>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</si>
  <si>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</si>
  <si>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</si>
  <si>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</si>
  <si>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</si>
  <si>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</si>
  <si>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</si>
  <si>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</si>
  <si>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</si>
  <si>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</si>
  <si>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</si>
  <si>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</si>
  <si>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</si>
  <si>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</si>
  <si>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</si>
  <si>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</si>
  <si>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</si>
  <si>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</si>
  <si>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</si>
  <si>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</si>
  <si>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</si>
  <si>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</si>
  <si>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</si>
  <si>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</si>
  <si>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</si>
  <si>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</si>
  <si>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</si>
  <si>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</si>
  <si>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</si>
  <si>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</si>
  <si>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</si>
  <si>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</si>
  <si>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</si>
  <si>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</si>
  <si>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</si>
  <si>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</si>
  <si>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</si>
  <si>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</si>
  <si>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</si>
  <si>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</si>
  <si>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</si>
  <si>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</si>
  <si>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</si>
  <si>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</si>
  <si>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</si>
  <si>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</si>
  <si>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</si>
  <si>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</si>
  <si>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</si>
  <si>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</si>
  <si>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</si>
  <si>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</si>
  <si>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</si>
  <si>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</si>
  <si>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</si>
  <si>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</si>
  <si>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</si>
  <si>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</si>
  <si>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</si>
  <si>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</si>
  <si>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</si>
  <si>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</si>
  <si>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</si>
  <si>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</si>
  <si>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</si>
  <si>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</si>
  <si>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</si>
  <si>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</si>
  <si>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</si>
  <si>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</si>
  <si>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</si>
  <si>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</si>
  <si>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</si>
  <si>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</si>
  <si>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</si>
  <si>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</si>
  <si>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</si>
  <si>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</si>
  <si>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</si>
  <si>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</si>
  <si>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</si>
  <si>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</si>
  <si>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</si>
  <si>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</si>
  <si>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</si>
  <si>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</si>
  <si>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</si>
  <si>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</si>
  <si>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</si>
  <si>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</si>
  <si>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</si>
  <si>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</si>
  <si>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</si>
  <si>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</si>
  <si>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</si>
  <si>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</si>
  <si>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</si>
  <si>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</si>
  <si>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</si>
  <si>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</si>
  <si>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</si>
  <si>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</si>
  <si>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</si>
  <si>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</si>
  <si>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</si>
  <si>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</si>
  <si>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</si>
  <si>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</si>
  <si>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</si>
  <si>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</si>
  <si>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</si>
  <si>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</si>
  <si>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</si>
  <si>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</si>
  <si>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</si>
  <si>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</si>
  <si>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</si>
  <si>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</si>
  <si>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</si>
  <si>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</si>
  <si>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</si>
  <si>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</si>
  <si>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</si>
  <si>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</si>
  <si>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</si>
  <si>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</si>
  <si>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</si>
  <si>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</si>
  <si>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</si>
  <si>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</si>
  <si>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</si>
  <si>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</si>
  <si>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</si>
  <si>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</si>
  <si>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</si>
  <si>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</si>
  <si>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</si>
  <si>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</si>
  <si>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</si>
  <si>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</si>
  <si>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</si>
  <si>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</si>
  <si>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</si>
  <si>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</si>
  <si>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</si>
  <si>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</si>
  <si>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</si>
  <si>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</si>
  <si>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</si>
  <si>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</si>
  <si>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</si>
  <si>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</si>
  <si>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</si>
  <si>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</si>
  <si>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</si>
  <si>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</si>
  <si>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</si>
  <si>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</si>
  <si>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</si>
  <si>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</si>
  <si>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</si>
  <si>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</si>
  <si>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</si>
  <si>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</si>
  <si>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</si>
  <si>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</si>
  <si>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</si>
  <si>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</si>
  <si>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</si>
  <si>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</si>
  <si>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</si>
  <si>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</si>
  <si>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</si>
  <si>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</si>
  <si>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</si>
  <si>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</si>
  <si>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</si>
  <si>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</si>
  <si>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</si>
  <si>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</si>
  <si>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</si>
  <si>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</si>
  <si>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</si>
  <si>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</si>
  <si>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</si>
  <si>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</si>
  <si>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</si>
  <si>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</si>
  <si>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</si>
  <si>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</si>
  <si>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</si>
  <si>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</si>
  <si>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</si>
  <si>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</si>
  <si>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</si>
  <si>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</si>
  <si>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</si>
  <si>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</si>
  <si>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</si>
  <si>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</si>
  <si>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</si>
  <si>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</si>
  <si>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</si>
  <si>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</si>
  <si>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</si>
  <si>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</si>
  <si>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</si>
  <si>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</si>
  <si>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</si>
  <si>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</si>
  <si>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</si>
  <si>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</si>
  <si>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</si>
  <si>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</si>
  <si>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</si>
  <si>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</si>
  <si>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</si>
  <si>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</si>
  <si>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</si>
  <si>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</si>
  <si>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</si>
  <si>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</si>
  <si>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</si>
  <si>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</si>
  <si>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</si>
  <si>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</si>
  <si>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</si>
  <si>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</si>
  <si>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</si>
  <si>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</si>
  <si>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</si>
  <si>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</si>
  <si>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</si>
  <si>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</si>
  <si>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</si>
  <si>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</si>
  <si>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</si>
  <si>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</si>
  <si>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</si>
  <si>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</si>
  <si>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</si>
  <si>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</si>
  <si>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</si>
  <si>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</si>
  <si>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</si>
  <si>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</si>
  <si>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</si>
  <si>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</si>
  <si>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</si>
  <si>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</si>
  <si>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</si>
  <si>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</si>
  <si>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</si>
  <si>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</si>
  <si>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</si>
  <si>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</si>
  <si>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</si>
  <si>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</si>
  <si>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</si>
  <si>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</si>
  <si>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</si>
  <si>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</si>
  <si>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</si>
  <si>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</si>
  <si>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</si>
  <si>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</si>
  <si>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</si>
  <si>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</si>
  <si>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</si>
  <si>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</si>
  <si>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</si>
  <si>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</si>
  <si>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</si>
  <si>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</si>
  <si>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</si>
  <si>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</si>
  <si>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</si>
  <si>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</si>
  <si>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</si>
  <si>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</si>
  <si>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</si>
  <si>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</si>
  <si>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</si>
  <si>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</si>
  <si>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</si>
  <si>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</si>
  <si>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</si>
  <si>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</si>
  <si>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</si>
  <si>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</si>
  <si>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</si>
  <si>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</si>
  <si>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</si>
  <si>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</si>
  <si>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</si>
  <si>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</si>
  <si>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</si>
  <si>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</si>
  <si>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</si>
  <si>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</si>
  <si>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</si>
  <si>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</si>
  <si>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</si>
  <si>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</si>
  <si>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</si>
  <si>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</si>
  <si>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</si>
  <si>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</si>
  <si>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</si>
  <si>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</si>
  <si>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</si>
  <si>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</si>
  <si>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</si>
  <si>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</si>
  <si>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</si>
  <si>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</si>
  <si>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</si>
  <si>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</si>
  <si>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</si>
  <si>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</si>
  <si>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</si>
  <si>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</si>
  <si>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</si>
  <si>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</si>
  <si>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</si>
  <si>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</si>
  <si>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</si>
  <si>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</si>
  <si>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</si>
  <si>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</si>
  <si>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</si>
  <si>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</si>
  <si>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</si>
  <si>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</si>
  <si>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</si>
  <si>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</si>
  <si>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</si>
  <si>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</si>
  <si>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</si>
  <si>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</si>
  <si>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</si>
  <si>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</si>
  <si>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</si>
  <si>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</si>
  <si>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</si>
  <si>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</si>
  <si>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</si>
  <si>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</si>
  <si>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</si>
  <si>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</si>
  <si>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</si>
  <si>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</si>
  <si>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</si>
  <si>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</si>
  <si>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</si>
  <si>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</si>
  <si>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</si>
  <si>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</si>
  <si>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</si>
  <si>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</si>
  <si>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</si>
  <si>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</si>
  <si>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</si>
  <si>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</si>
  <si>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</si>
  <si>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</si>
  <si>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</si>
  <si>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</si>
  <si>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</si>
  <si>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</si>
  <si>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</si>
  <si>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</si>
  <si>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</si>
  <si>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</si>
  <si>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</si>
  <si>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</si>
  <si>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</si>
  <si>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</si>
  <si>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</si>
  <si>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</si>
  <si>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</si>
  <si>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</si>
  <si>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</si>
  <si>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</si>
  <si>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</si>
  <si>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</si>
  <si>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</si>
  <si>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</si>
  <si>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</si>
  <si>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</si>
  <si>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</si>
  <si>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</si>
  <si>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</si>
  <si>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</si>
  <si>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</si>
  <si>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</si>
  <si>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</si>
  <si>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</si>
  <si>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</si>
  <si>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</si>
  <si>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</si>
  <si>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</si>
  <si>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</si>
  <si>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</si>
  <si>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</si>
  <si>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</si>
  <si>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</si>
  <si>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</si>
  <si>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</si>
  <si>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</si>
  <si>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</si>
  <si>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</si>
  <si>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</si>
  <si>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</si>
  <si>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</si>
  <si>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</si>
  <si>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</si>
  <si>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</si>
  <si>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</si>
  <si>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</si>
  <si>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</si>
  <si>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</si>
  <si>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</si>
  <si>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</si>
  <si>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</si>
  <si>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</si>
  <si>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</si>
  <si>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</si>
  <si>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</si>
  <si>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</si>
  <si>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</si>
  <si>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</si>
  <si>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</si>
  <si>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</si>
  <si>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</si>
  <si>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</si>
  <si>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</si>
  <si>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</si>
  <si>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</si>
  <si>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</si>
  <si>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</si>
  <si>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</si>
  <si>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</si>
  <si>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</si>
  <si>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</si>
  <si>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</si>
  <si>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</si>
  <si>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</si>
  <si>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</si>
  <si>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</si>
  <si>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</si>
  <si>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</si>
  <si>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</si>
  <si>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</si>
  <si>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</si>
  <si>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</si>
  <si>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</si>
  <si>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</si>
  <si>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</si>
  <si>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</si>
  <si>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</si>
  <si>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</si>
  <si>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</si>
  <si>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</si>
  <si>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</si>
  <si>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</si>
  <si>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</si>
  <si>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</si>
  <si>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</si>
  <si>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</si>
  <si>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</si>
  <si>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</si>
  <si>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</si>
  <si>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</si>
  <si>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</si>
  <si>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</si>
  <si>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</si>
  <si>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</si>
  <si>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</si>
  <si>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</si>
  <si>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</si>
  <si>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</si>
  <si>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</si>
  <si>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</si>
  <si>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</si>
  <si>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</si>
  <si>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</si>
  <si>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</si>
  <si>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</si>
  <si>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</si>
  <si>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</si>
  <si>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</si>
  <si>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</si>
  <si>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</si>
  <si>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</si>
  <si>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</si>
  <si>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</si>
  <si>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</si>
  <si>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</si>
  <si>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</si>
  <si>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</si>
  <si>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</si>
  <si>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</si>
  <si>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</si>
  <si>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</si>
  <si>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</si>
  <si>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</si>
  <si>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</si>
  <si>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</si>
  <si>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</si>
  <si>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</si>
  <si>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</si>
  <si>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</si>
  <si>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</si>
  <si>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</si>
  <si>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</si>
  <si>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</si>
  <si>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</si>
  <si>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</si>
  <si>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</si>
  <si>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</si>
  <si>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</si>
  <si>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</si>
  <si>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</si>
  <si>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</si>
  <si>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</si>
  <si>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</si>
  <si>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</si>
  <si>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</si>
  <si>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</si>
  <si>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</si>
  <si>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</si>
  <si>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</si>
  <si>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</si>
  <si>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</si>
  <si>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</si>
  <si>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</si>
  <si>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</si>
  <si>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</si>
  <si>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</si>
  <si>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</si>
  <si>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</si>
  <si>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</si>
  <si>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</si>
  <si>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</si>
  <si>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</si>
  <si>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</si>
  <si>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</si>
  <si>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</si>
  <si>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</si>
  <si>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</si>
  <si>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</si>
  <si>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</si>
  <si>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</si>
  <si>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</si>
  <si>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</si>
  <si>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</si>
  <si>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</si>
  <si>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</si>
  <si>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</si>
  <si>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</si>
  <si>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</si>
  <si>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</si>
  <si>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</si>
  <si>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</si>
  <si>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</si>
  <si>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</si>
  <si>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</si>
  <si>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</si>
  <si>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</si>
  <si>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</si>
  <si>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</si>
  <si>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</si>
  <si>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</si>
  <si>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</si>
  <si>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</si>
  <si>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</si>
  <si>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</si>
  <si>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</si>
  <si>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</si>
  <si>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</si>
  <si>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</si>
  <si>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</si>
  <si>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</si>
  <si>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</si>
  <si>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</si>
  <si>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</si>
  <si>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</si>
  <si>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</si>
  <si>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</si>
  <si>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</si>
  <si>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</si>
  <si>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</si>
  <si>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</si>
  <si>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</si>
  <si>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</si>
  <si>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</si>
  <si>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</si>
  <si>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</si>
  <si>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</si>
  <si>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</si>
  <si>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</si>
  <si>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</si>
  <si>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</si>
  <si>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</si>
  <si>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</si>
  <si>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</si>
  <si>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</si>
  <si>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</si>
  <si>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</si>
  <si>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</si>
  <si>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</si>
  <si>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</si>
  <si>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</si>
  <si>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</si>
  <si>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</si>
  <si>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</si>
  <si>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</si>
  <si>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</si>
  <si>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</si>
  <si>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</si>
  <si>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</si>
  <si>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</si>
  <si>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</si>
  <si>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</si>
  <si>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</si>
  <si>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</si>
  <si>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</si>
  <si>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</si>
  <si>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</si>
  <si>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</si>
  <si>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</si>
  <si>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</si>
  <si>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</si>
  <si>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</si>
  <si>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</si>
  <si>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</si>
  <si>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</si>
  <si>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</si>
  <si>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</si>
  <si>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</si>
  <si>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</si>
  <si>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</si>
  <si>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</si>
  <si>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</si>
  <si>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</si>
  <si>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</si>
  <si>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</si>
  <si>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</si>
  <si>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</si>
  <si>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</si>
  <si>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</si>
  <si>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</si>
  <si>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</si>
  <si>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</si>
  <si>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</si>
  <si>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</si>
  <si>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</si>
  <si>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</si>
  <si>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</si>
  <si>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</si>
  <si>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</si>
  <si>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</si>
  <si>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</si>
  <si>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</si>
  <si>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</si>
  <si>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</si>
  <si>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</si>
  <si>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</si>
  <si>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</si>
  <si>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</si>
  <si>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</si>
  <si>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</si>
  <si>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</si>
  <si>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</si>
  <si>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</si>
  <si>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</si>
  <si>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</si>
  <si>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</si>
  <si>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</si>
  <si>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</si>
  <si>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</si>
  <si>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</si>
  <si>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</si>
  <si>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</si>
  <si>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</si>
  <si>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</si>
  <si>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</si>
  <si>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</si>
  <si>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</si>
  <si>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</si>
  <si>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</si>
  <si>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</si>
  <si>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</si>
  <si>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</si>
  <si>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</si>
  <si>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</si>
  <si>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</si>
  <si>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</si>
  <si>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</si>
  <si>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</si>
  <si>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</si>
  <si>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</si>
  <si>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</si>
  <si>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</si>
  <si>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</si>
  <si>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</si>
  <si>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</si>
  <si>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</si>
  <si>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</si>
  <si>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</si>
  <si>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</si>
  <si>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</si>
  <si>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</si>
  <si>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</si>
  <si>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</si>
  <si>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</si>
  <si>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</si>
  <si>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</si>
  <si>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</si>
  <si>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</si>
  <si>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</si>
  <si>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</si>
  <si>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</si>
  <si>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</si>
  <si>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</si>
  <si>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</si>
  <si>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</si>
  <si>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</si>
  <si>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</si>
  <si>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</si>
  <si>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</si>
  <si>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</si>
  <si>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</si>
  <si>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</si>
  <si>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</si>
  <si>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</si>
  <si>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</si>
  <si>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</si>
  <si>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</si>
  <si>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</si>
  <si>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</si>
  <si>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</si>
  <si>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</si>
  <si>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</si>
  <si>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</si>
  <si>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</si>
  <si>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</si>
  <si>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</si>
  <si>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</si>
  <si>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</si>
  <si>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</si>
  <si>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</si>
  <si>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</si>
  <si>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</si>
  <si>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</si>
  <si>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</si>
  <si>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</si>
  <si>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</si>
  <si>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</si>
  <si>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</si>
  <si>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</si>
  <si>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</si>
  <si>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</si>
  <si>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</si>
  <si>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</si>
  <si>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</si>
  <si>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</si>
  <si>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</si>
  <si>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</si>
  <si>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</si>
  <si>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</si>
  <si>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</si>
  <si>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</si>
  <si>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</si>
  <si>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</si>
  <si>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</si>
  <si>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</si>
  <si>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</si>
  <si>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</si>
  <si>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</si>
  <si>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</si>
  <si>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</si>
  <si>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</si>
  <si>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</si>
  <si>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</si>
  <si>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</si>
  <si>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</si>
  <si>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</si>
  <si>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</si>
  <si>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</si>
  <si>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</si>
  <si>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</si>
  <si>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</si>
  <si>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</si>
  <si>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</si>
  <si>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</si>
  <si>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</si>
  <si>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</si>
  <si>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</si>
  <si>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</si>
  <si>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</si>
  <si>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</si>
  <si>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</si>
  <si>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</si>
  <si>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</si>
  <si>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</si>
  <si>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</si>
  <si>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</si>
  <si>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</si>
  <si>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</si>
  <si>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</si>
  <si>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</si>
  <si>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</si>
  <si>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</si>
  <si>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</si>
  <si>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</si>
  <si>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</si>
  <si>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</si>
  <si>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</si>
  <si>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</si>
  <si>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</si>
  <si>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</si>
  <si>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</si>
  <si>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</si>
  <si>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</si>
  <si>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</si>
  <si>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</si>
  <si>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</si>
  <si>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</si>
  <si>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</si>
  <si>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</si>
  <si>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</si>
  <si>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</si>
  <si>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</si>
  <si>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</si>
  <si>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</si>
  <si>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</si>
  <si>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</si>
  <si>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</si>
  <si>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</si>
  <si>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</si>
  <si>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</si>
  <si>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</si>
  <si>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</si>
  <si>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</si>
  <si>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</si>
  <si>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</si>
  <si>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</si>
  <si>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</si>
  <si>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</si>
  <si>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</si>
  <si>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</si>
  <si>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</si>
  <si>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</si>
  <si>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</si>
  <si>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</si>
  <si>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</si>
  <si>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</si>
  <si>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</si>
  <si>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</si>
  <si>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</si>
  <si>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</si>
  <si>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</si>
  <si>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</si>
  <si>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</si>
  <si>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</si>
  <si>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</si>
  <si>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</si>
  <si>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</si>
  <si>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</si>
  <si>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</si>
  <si>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</si>
  <si>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</si>
  <si>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</si>
  <si>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</si>
  <si>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</si>
  <si>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</si>
  <si>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</si>
  <si>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</si>
  <si>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</si>
  <si>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</si>
  <si>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</si>
  <si>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</si>
  <si>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</si>
  <si>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</si>
  <si>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</si>
  <si>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</si>
  <si>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</si>
  <si>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</si>
  <si>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</si>
  <si>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</si>
  <si>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</si>
  <si>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</si>
  <si>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</si>
  <si>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</si>
  <si>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</si>
  <si>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</si>
  <si>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</si>
  <si>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</si>
  <si>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</si>
  <si>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</si>
  <si>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</si>
  <si>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</si>
  <si>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</si>
  <si>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</si>
  <si>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</si>
  <si>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</si>
  <si>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</si>
  <si>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</si>
  <si>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</si>
  <si>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</si>
  <si>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</si>
  <si>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</si>
  <si>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</si>
  <si>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</si>
  <si>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</si>
  <si>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</si>
  <si>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</si>
  <si>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</si>
  <si>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</si>
  <si>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</si>
  <si>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</si>
  <si>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</si>
  <si>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</si>
  <si>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</si>
  <si>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</si>
  <si>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</si>
  <si>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</si>
  <si>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</si>
  <si>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</si>
  <si>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</si>
  <si>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</si>
  <si>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</si>
  <si>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</si>
  <si>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</si>
  <si>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</si>
  <si>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</si>
  <si>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</si>
  <si>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</si>
  <si>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</si>
  <si>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</si>
  <si>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</si>
  <si>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</si>
  <si>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</si>
  <si>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</si>
  <si>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</si>
  <si>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</si>
  <si>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</si>
  <si>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</si>
  <si>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</si>
  <si>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</si>
  <si>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</si>
  <si>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</si>
  <si>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</si>
  <si>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</si>
  <si>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</si>
  <si>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</si>
  <si>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</si>
  <si>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</si>
  <si>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</si>
  <si>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</si>
  <si>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</si>
  <si>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</si>
  <si>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</si>
  <si>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</si>
  <si>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</si>
  <si>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</si>
  <si>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</si>
  <si>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</si>
  <si>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</si>
  <si>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</si>
  <si>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</si>
  <si>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</si>
  <si>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</si>
  <si>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</si>
  <si>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</si>
  <si>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</si>
  <si>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</si>
  <si>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</si>
  <si>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</si>
  <si>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</si>
  <si>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</si>
  <si>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</si>
  <si>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</si>
  <si>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</si>
  <si>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</si>
  <si>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</si>
  <si>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</si>
  <si>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</si>
  <si>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</si>
  <si>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</si>
  <si>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</si>
  <si>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</si>
  <si>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</si>
  <si>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</si>
  <si>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</si>
  <si>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</si>
  <si>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</si>
  <si>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</si>
  <si>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</si>
  <si>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</si>
  <si>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</si>
  <si>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</si>
  <si>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</si>
  <si>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</si>
  <si>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</si>
  <si>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</si>
  <si>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</si>
  <si>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</si>
  <si>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</si>
  <si>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</si>
  <si>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</si>
  <si>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</si>
  <si>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</si>
  <si>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</si>
  <si>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</si>
  <si>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</si>
  <si>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</si>
  <si>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</si>
  <si>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</si>
  <si>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</si>
  <si>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</si>
  <si>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</si>
  <si>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</si>
  <si>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</si>
  <si>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</si>
  <si>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</si>
  <si>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</si>
  <si>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</si>
  <si>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</si>
  <si>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</si>
  <si>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</si>
  <si>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</si>
  <si>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</si>
  <si>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</si>
  <si>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</si>
  <si>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</si>
  <si>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</si>
  <si>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</si>
  <si>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</si>
  <si>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</si>
  <si>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</si>
  <si>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</si>
  <si>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</si>
  <si>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</si>
  <si>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</si>
  <si>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</si>
  <si>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</si>
  <si>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</si>
  <si>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</si>
  <si>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</si>
  <si>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</si>
  <si>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</si>
  <si>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</si>
  <si>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</si>
  <si>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</si>
  <si>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</si>
  <si>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</si>
  <si>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</si>
  <si>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</si>
  <si>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</si>
  <si>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</si>
  <si>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</si>
  <si>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</si>
  <si>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</si>
  <si>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</si>
  <si>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</si>
  <si>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</si>
  <si>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</si>
  <si>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</si>
  <si>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</si>
  <si>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</si>
  <si>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</si>
  <si>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</si>
  <si>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</si>
  <si>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</si>
  <si>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</si>
  <si>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</si>
  <si>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</si>
  <si>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</si>
  <si>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</si>
  <si>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</si>
  <si>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</si>
  <si>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</si>
  <si>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</si>
  <si>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</si>
  <si>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</si>
  <si>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</si>
  <si>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</si>
  <si>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</si>
  <si>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</si>
  <si>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</si>
  <si>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</si>
  <si>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</si>
  <si>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</si>
  <si>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</si>
  <si>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</si>
  <si>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</si>
  <si>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</si>
  <si>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</si>
  <si>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</si>
  <si>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</si>
  <si>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</si>
  <si>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</si>
  <si>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</si>
  <si>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</si>
  <si>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</si>
  <si>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</si>
  <si>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</si>
  <si>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</si>
  <si>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</si>
  <si>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</si>
  <si>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</si>
  <si>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</si>
  <si>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</si>
  <si>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</si>
  <si>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</si>
  <si>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</si>
  <si>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</si>
  <si>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</si>
  <si>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</si>
  <si>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</si>
  <si>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</si>
  <si>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</si>
  <si>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</si>
  <si>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</si>
  <si>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</si>
  <si>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</si>
  <si>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</si>
  <si>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</si>
  <si>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</si>
  <si>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</si>
  <si>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</si>
  <si>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</si>
  <si>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</si>
  <si>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</si>
  <si>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</si>
  <si>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</si>
  <si>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</si>
  <si>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</si>
  <si>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</si>
  <si>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</si>
  <si>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</si>
  <si>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</si>
  <si>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</si>
  <si>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</si>
  <si>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</si>
  <si>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</si>
  <si>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</si>
  <si>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</si>
  <si>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</si>
  <si>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</si>
  <si>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</si>
  <si>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</si>
  <si>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</si>
  <si>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</si>
  <si>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</si>
  <si>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</si>
  <si>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</si>
  <si>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</si>
  <si>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</si>
  <si>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</si>
  <si>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</si>
  <si>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</si>
  <si>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</si>
  <si>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</si>
  <si>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</si>
  <si>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</si>
  <si>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</si>
  <si>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</si>
  <si>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</si>
  <si>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</si>
  <si>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</si>
  <si>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</si>
  <si>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</si>
  <si>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</si>
  <si>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</si>
  <si>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</si>
  <si>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</si>
  <si>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</si>
  <si>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</si>
  <si>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</si>
  <si>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</si>
  <si>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</si>
  <si>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</si>
  <si>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</si>
  <si>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</si>
  <si>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</si>
  <si>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</si>
  <si>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</si>
  <si>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</si>
  <si>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</si>
  <si>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</si>
  <si>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</si>
  <si>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</si>
  <si>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</si>
  <si>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</si>
  <si>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</si>
  <si>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</si>
  <si>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</si>
  <si>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</si>
  <si>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</si>
  <si>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</si>
  <si>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</si>
  <si>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</si>
  <si>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</si>
  <si>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</si>
  <si>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</si>
  <si>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</si>
  <si>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</si>
  <si>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</si>
  <si>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</si>
  <si>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</si>
  <si>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</si>
  <si>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</si>
  <si>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</si>
  <si>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</si>
  <si>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</si>
  <si>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</si>
  <si>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</si>
  <si>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</si>
  <si>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</si>
  <si>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</si>
  <si>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</si>
  <si>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</si>
  <si>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</si>
  <si>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</si>
  <si>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</si>
  <si>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</si>
  <si>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</si>
  <si>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</si>
  <si>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</si>
  <si>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</si>
  <si>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</si>
  <si>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</si>
  <si>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</si>
  <si>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</si>
  <si>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</si>
  <si>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</si>
  <si>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</si>
  <si>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</si>
  <si>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</si>
  <si>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</si>
  <si>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</si>
  <si>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</si>
  <si>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</si>
  <si>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</si>
  <si>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</si>
  <si>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</si>
  <si>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</si>
  <si>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</si>
  <si>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</si>
  <si>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</si>
  <si>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</si>
  <si>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</si>
  <si>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</si>
  <si>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</si>
  <si>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</si>
  <si>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</si>
  <si>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</si>
  <si>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</si>
  <si>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</si>
  <si>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</si>
  <si>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</si>
  <si>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</si>
  <si>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</si>
  <si>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</si>
  <si>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</si>
  <si>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</si>
  <si>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</si>
  <si>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</si>
  <si>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</si>
  <si>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</si>
  <si>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</si>
  <si>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</si>
  <si>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</si>
  <si>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</si>
  <si>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</si>
  <si>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</si>
  <si>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</si>
  <si>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</si>
  <si>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</si>
  <si>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</si>
  <si>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</si>
  <si>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</si>
  <si>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</si>
  <si>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</si>
  <si>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</si>
  <si>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</si>
  <si>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</si>
  <si>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</si>
  <si>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</si>
  <si>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</si>
  <si>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</si>
  <si>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</si>
  <si>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</si>
  <si>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</si>
  <si>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</si>
  <si>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</si>
  <si>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</si>
  <si>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</si>
  <si>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</si>
  <si>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</si>
  <si>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</si>
  <si>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</si>
  <si>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</si>
  <si>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</si>
  <si>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</si>
  <si>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</si>
  <si>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</si>
  <si>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</si>
  <si>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</si>
  <si>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</si>
  <si>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</si>
  <si>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</si>
  <si>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</si>
  <si>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</si>
  <si>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</si>
  <si>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</si>
  <si>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</si>
  <si>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</si>
  <si>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</si>
  <si>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</si>
  <si>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</si>
  <si>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</si>
  <si>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</si>
  <si>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</si>
  <si>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</si>
  <si>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</si>
  <si>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</si>
  <si>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</si>
  <si>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</si>
  <si>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</si>
  <si>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</si>
  <si>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</si>
  <si>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</si>
  <si>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</si>
  <si>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</si>
  <si>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</si>
  <si>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</si>
  <si>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</si>
  <si>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</si>
  <si>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</si>
  <si>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</si>
  <si>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</si>
  <si>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</si>
  <si>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</si>
  <si>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</si>
  <si>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</si>
  <si>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</si>
  <si>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</si>
  <si>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</si>
  <si>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</si>
  <si>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</si>
  <si>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</si>
  <si>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</si>
  <si>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</si>
  <si>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</si>
  <si>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</si>
  <si>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</si>
  <si>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</si>
  <si>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</si>
  <si>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</si>
  <si>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</si>
  <si>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</si>
  <si>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</si>
  <si>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</si>
  <si>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</si>
  <si>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</si>
  <si>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</si>
  <si>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</si>
  <si>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</si>
  <si>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</si>
  <si>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</si>
  <si>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</si>
  <si>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</si>
  <si>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</si>
  <si>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</si>
  <si>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</si>
  <si>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</si>
  <si>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</si>
  <si>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</si>
  <si>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</si>
  <si>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</si>
  <si>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</si>
  <si>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</si>
  <si>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</si>
  <si>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</si>
  <si>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</si>
  <si>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</si>
  <si>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</si>
  <si>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</si>
  <si>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</si>
  <si>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</si>
  <si>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</si>
  <si>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</si>
  <si>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</si>
  <si>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</si>
  <si>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</si>
  <si>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</si>
  <si>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</si>
  <si>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</si>
  <si>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</si>
  <si>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</si>
  <si>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</si>
  <si>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</si>
  <si>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</si>
  <si>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</si>
  <si>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</si>
  <si>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</si>
  <si>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</si>
  <si>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</si>
  <si>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</si>
  <si>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</si>
  <si>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</si>
  <si>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</si>
  <si>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</si>
  <si>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</si>
  <si>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</si>
  <si>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</si>
  <si>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</si>
  <si>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</si>
  <si>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</si>
  <si>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</si>
  <si>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</si>
  <si>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</si>
  <si>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</si>
  <si>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</si>
  <si>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</si>
  <si>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</si>
  <si>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</si>
  <si>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</si>
  <si>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</si>
  <si>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</si>
  <si>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</si>
  <si>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</si>
  <si>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</si>
  <si>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</si>
  <si>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</si>
  <si>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</si>
  <si>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</si>
  <si>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</si>
  <si>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</si>
  <si>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</si>
  <si>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</si>
  <si>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</si>
  <si>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</si>
  <si>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</si>
  <si>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</si>
  <si>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</si>
  <si>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</si>
  <si>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</si>
  <si>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</si>
  <si>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</si>
  <si>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</si>
  <si>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</si>
  <si>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</si>
  <si>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</si>
  <si>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</si>
  <si>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</si>
  <si>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</si>
  <si>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</si>
  <si>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</si>
  <si>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</si>
  <si>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</si>
  <si>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</si>
  <si>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</si>
  <si>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</si>
  <si>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</si>
  <si>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</si>
  <si>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</si>
  <si>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</si>
  <si>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</si>
  <si>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</si>
  <si>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</si>
  <si>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</si>
  <si>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</si>
  <si>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</si>
  <si>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</si>
  <si>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</si>
  <si>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</si>
  <si>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</si>
  <si>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</si>
  <si>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</si>
  <si>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</si>
  <si>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</si>
  <si>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</si>
  <si>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</si>
  <si>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</si>
  <si>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</si>
  <si>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</si>
  <si>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</si>
  <si>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</si>
  <si>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</si>
  <si>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</si>
  <si>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</si>
  <si>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</si>
  <si>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</si>
  <si>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</si>
  <si>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</si>
  <si>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</si>
  <si>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</si>
  <si>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</si>
  <si>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</si>
  <si>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</si>
  <si>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</si>
  <si>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</si>
  <si>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</si>
  <si>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</si>
  <si>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</si>
  <si>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</si>
  <si>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</si>
  <si>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</si>
  <si>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</si>
  <si>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</si>
  <si>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</si>
  <si>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</si>
  <si>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</si>
  <si>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</si>
  <si>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</si>
  <si>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</si>
  <si>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</si>
  <si>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</si>
  <si>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</si>
  <si>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</si>
  <si>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</si>
  <si>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</si>
  <si>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</si>
  <si>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</si>
  <si>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</si>
  <si>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</si>
  <si>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</si>
  <si>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</si>
  <si>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</si>
  <si>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</si>
  <si>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</si>
  <si>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</si>
  <si>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</si>
  <si>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</si>
  <si>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</si>
  <si>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</si>
  <si>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</si>
  <si>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</si>
  <si>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</si>
  <si>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</si>
  <si>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</si>
  <si>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</si>
  <si>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</si>
  <si>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</si>
  <si>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</si>
  <si>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</si>
  <si>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</si>
  <si>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</si>
  <si>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</si>
  <si>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</si>
  <si>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</si>
  <si>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</si>
  <si>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</si>
  <si>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</si>
  <si>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</si>
  <si>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</si>
  <si>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</si>
  <si>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</si>
  <si>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</si>
  <si>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</si>
  <si>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</si>
  <si>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</si>
  <si>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</si>
  <si>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</si>
  <si>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</si>
  <si>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</si>
  <si>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</si>
  <si>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</si>
  <si>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</si>
  <si>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</si>
  <si>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</si>
  <si>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</si>
  <si>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</si>
  <si>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</si>
  <si>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</si>
  <si>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</si>
  <si>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</si>
  <si>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</si>
  <si>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</si>
  <si>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</si>
  <si>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</si>
  <si>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</si>
  <si>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</si>
  <si>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</si>
  <si>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</si>
  <si>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</si>
  <si>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</si>
  <si>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</si>
  <si>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</si>
  <si>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</si>
  <si>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</si>
  <si>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</si>
  <si>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</si>
  <si>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</si>
  <si>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</si>
  <si>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</si>
  <si>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</si>
  <si>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</si>
  <si>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</si>
  <si>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</si>
  <si>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</si>
  <si>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</si>
  <si>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</si>
  <si>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</si>
  <si>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</si>
  <si>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</si>
  <si>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</si>
  <si>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</si>
  <si>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</si>
  <si>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</si>
  <si>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</si>
  <si>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</si>
  <si>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</si>
  <si>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</si>
  <si>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</si>
  <si>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</si>
  <si>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</si>
  <si>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</si>
  <si>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</si>
  <si>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</si>
  <si>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</si>
  <si>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</si>
  <si>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</si>
  <si>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</si>
  <si>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</si>
  <si>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</si>
  <si>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</si>
  <si>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</si>
  <si>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</si>
  <si>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</si>
  <si>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</si>
  <si>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</si>
  <si>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</si>
  <si>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</si>
  <si>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</si>
  <si>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</si>
  <si>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</si>
  <si>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</si>
  <si>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</si>
  <si>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</si>
  <si>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</si>
  <si>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</si>
  <si>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</si>
  <si>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</si>
  <si>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</si>
  <si>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</si>
  <si>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</si>
  <si>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</si>
  <si>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</si>
  <si>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</si>
  <si>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</si>
  <si>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</si>
  <si>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</si>
  <si>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</si>
  <si>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</si>
  <si>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</si>
  <si>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</si>
  <si>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</si>
  <si>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</si>
  <si>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</si>
  <si>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</si>
  <si>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</si>
  <si>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</si>
  <si>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</si>
  <si>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</si>
  <si>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</si>
  <si>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</si>
  <si>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</si>
  <si>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</si>
  <si>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</si>
  <si>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</si>
  <si>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</si>
  <si>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</si>
  <si>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</si>
  <si>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</si>
  <si>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</si>
  <si>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</si>
  <si>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</si>
  <si>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</si>
  <si>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</si>
  <si>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</si>
  <si>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</si>
  <si>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</si>
  <si>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</si>
  <si>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</si>
  <si>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</si>
  <si>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</si>
  <si>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</si>
  <si>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</si>
  <si>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</si>
  <si>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</si>
  <si>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</si>
  <si>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</si>
  <si>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</si>
  <si>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</si>
  <si>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</si>
  <si>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</si>
  <si>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</si>
  <si>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</si>
  <si>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</si>
  <si>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</si>
  <si>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</si>
  <si>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</si>
  <si>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</si>
  <si>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</si>
  <si>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</si>
  <si>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</si>
  <si>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</si>
  <si>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</si>
  <si>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</si>
  <si>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</si>
  <si>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</si>
  <si>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</si>
  <si>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</si>
  <si>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</si>
  <si>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</si>
  <si>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</si>
  <si>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</si>
  <si>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</si>
  <si>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</si>
  <si>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</si>
  <si>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</si>
  <si>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</si>
  <si>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</si>
  <si>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</si>
  <si>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</si>
  <si>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</si>
  <si>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</si>
  <si>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</si>
  <si>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</si>
  <si>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</si>
  <si>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</si>
  <si>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</si>
  <si>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</si>
  <si>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</si>
  <si>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</si>
  <si>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</si>
  <si>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</si>
  <si>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</si>
  <si>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</si>
  <si>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</si>
  <si>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</si>
  <si>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</si>
  <si>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</si>
  <si>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</si>
  <si>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</si>
  <si>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</si>
  <si>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</si>
  <si>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</si>
  <si>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</si>
  <si>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</si>
  <si>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</si>
  <si>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</si>
  <si>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</si>
  <si>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</si>
  <si>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</si>
  <si>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</si>
  <si>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</si>
  <si>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</si>
  <si>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</si>
  <si>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</si>
  <si>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</si>
  <si>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</si>
  <si>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</si>
  <si>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</si>
  <si>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</si>
  <si>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</si>
  <si>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</si>
  <si>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</si>
  <si>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</si>
  <si>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</si>
  <si>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</si>
  <si>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</si>
  <si>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</si>
  <si>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</si>
  <si>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</si>
  <si>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</si>
  <si>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</si>
  <si>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</si>
  <si>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</si>
  <si>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</si>
  <si>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</si>
  <si>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</si>
  <si>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</si>
  <si>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</si>
  <si>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</si>
  <si>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</si>
  <si>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</si>
  <si>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</si>
  <si>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</si>
  <si>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</si>
  <si>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</si>
  <si>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</si>
  <si>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</si>
  <si>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</si>
  <si>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</si>
  <si>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</si>
  <si>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</si>
  <si>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</si>
  <si>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</si>
  <si>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</si>
  <si>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</si>
  <si>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</si>
  <si>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</si>
  <si>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</si>
  <si>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</si>
  <si>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</si>
  <si>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</si>
  <si>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</si>
  <si>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</si>
  <si>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</si>
  <si>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</si>
  <si>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</si>
  <si>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</si>
  <si>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</si>
  <si>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</si>
  <si>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</si>
  <si>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</si>
  <si>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</si>
  <si>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</si>
  <si>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</si>
  <si>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</si>
  <si>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</si>
  <si>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</si>
  <si>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</si>
  <si>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</si>
  <si>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</si>
  <si>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</si>
  <si>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</si>
  <si>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</si>
  <si>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</si>
  <si>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</si>
  <si>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</si>
  <si>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</si>
  <si>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</si>
  <si>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</si>
  <si>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</si>
  <si>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</si>
  <si>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</si>
  <si>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</si>
  <si>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</si>
  <si>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</si>
  <si>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</si>
  <si>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</si>
  <si>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</si>
  <si>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</si>
  <si>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</si>
  <si>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</si>
  <si>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</si>
  <si>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</si>
  <si>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</si>
  <si>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</si>
  <si>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</si>
  <si>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</si>
  <si>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</si>
  <si>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</si>
  <si>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</si>
  <si>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</si>
  <si>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</si>
  <si>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</si>
  <si>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</si>
  <si>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</si>
  <si>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</si>
  <si>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</si>
  <si>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</si>
  <si>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</si>
  <si>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</si>
  <si>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</si>
  <si>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</si>
  <si>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</si>
  <si>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</si>
  <si>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</si>
  <si>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</si>
  <si>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</si>
  <si>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</si>
  <si>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</si>
  <si>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</si>
  <si>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</si>
  <si>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</si>
  <si>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</si>
  <si>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</si>
  <si>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</si>
  <si>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</si>
  <si>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</si>
  <si>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</si>
  <si>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</si>
  <si>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</si>
  <si>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</si>
  <si>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</si>
  <si>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</si>
  <si>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</si>
  <si>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</si>
  <si>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</si>
  <si>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</si>
  <si>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</si>
  <si>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</si>
  <si>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</si>
  <si>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</si>
  <si>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</si>
  <si>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</si>
  <si>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</si>
  <si>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</si>
  <si>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</si>
  <si>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</si>
  <si>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</si>
  <si>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</si>
  <si>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</si>
  <si>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</si>
  <si>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</si>
  <si>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</si>
  <si>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</si>
  <si>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</si>
  <si>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</si>
  <si>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</si>
  <si>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</si>
  <si>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</si>
  <si>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</si>
  <si>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</si>
  <si>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</si>
  <si>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</si>
  <si>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</si>
  <si>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</si>
  <si>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</si>
  <si>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</si>
  <si>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</si>
  <si>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</si>
  <si>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</si>
  <si>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</si>
  <si>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</si>
  <si>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</si>
  <si>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</si>
  <si>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</si>
  <si>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</si>
  <si>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</si>
  <si>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</si>
  <si>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</si>
  <si>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</si>
  <si>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</si>
  <si>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</si>
  <si>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</si>
  <si>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</si>
  <si>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</si>
  <si>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</si>
  <si>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</si>
  <si>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</si>
  <si>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</si>
  <si>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</si>
  <si>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</si>
  <si>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</si>
  <si>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</si>
  <si>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</si>
  <si>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</si>
  <si>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</si>
  <si>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</si>
  <si>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</si>
  <si>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</si>
  <si>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</si>
  <si>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</si>
  <si>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</si>
  <si>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</si>
  <si>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</si>
  <si>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</si>
  <si>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</si>
  <si>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</si>
  <si>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</si>
  <si>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</si>
  <si>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</si>
  <si>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</si>
  <si>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</si>
  <si>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</si>
  <si>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</si>
  <si>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</si>
  <si>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</si>
  <si>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</si>
  <si>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</si>
  <si>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</si>
  <si>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</si>
  <si>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</si>
  <si>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</si>
  <si>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</si>
  <si>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</si>
  <si>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</si>
  <si>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</si>
  <si>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</si>
  <si>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</si>
  <si>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</si>
  <si>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</si>
  <si>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</si>
  <si>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</si>
  <si>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</si>
  <si>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</si>
  <si>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</si>
  <si>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</si>
  <si>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</si>
  <si>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</si>
  <si>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</si>
  <si>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</si>
  <si>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</si>
  <si>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</si>
  <si>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</si>
  <si>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</si>
  <si>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</si>
  <si>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</si>
  <si>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</si>
  <si>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</si>
  <si>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</si>
  <si>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</si>
  <si>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</si>
  <si>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</si>
  <si>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</si>
  <si>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</si>
  <si>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</si>
  <si>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</si>
  <si>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</si>
  <si>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</si>
  <si>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</si>
  <si>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</si>
  <si>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</si>
  <si>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</si>
  <si>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</si>
  <si>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</si>
  <si>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</si>
  <si>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</si>
  <si>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</si>
  <si>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</si>
  <si>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</si>
  <si>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</si>
  <si>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</si>
  <si>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</si>
  <si>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</si>
  <si>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</si>
  <si>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</si>
  <si>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</si>
  <si>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</si>
  <si>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</si>
  <si>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</si>
  <si>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</si>
  <si>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</si>
  <si>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</si>
  <si>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</si>
  <si>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</si>
  <si>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</si>
  <si>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</si>
  <si>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</si>
  <si>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</si>
  <si>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</si>
  <si>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</si>
  <si>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</si>
  <si>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</si>
  <si>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</si>
  <si>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</si>
  <si>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</si>
  <si>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</si>
  <si>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</si>
  <si>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</si>
  <si>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</si>
  <si>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</si>
  <si>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</si>
  <si>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</si>
  <si>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</si>
  <si>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</si>
  <si>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</si>
  <si>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</si>
  <si>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</si>
  <si>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</si>
  <si>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</si>
  <si>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</si>
  <si>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</si>
  <si>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</si>
  <si>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</si>
  <si>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</si>
  <si>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</si>
  <si>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</si>
  <si>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</si>
  <si>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</si>
  <si>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</si>
  <si>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</si>
  <si>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</si>
  <si>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</si>
  <si>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</si>
  <si>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</si>
  <si>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</si>
  <si>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</si>
  <si>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</si>
  <si>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</si>
  <si>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</si>
  <si>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</si>
  <si>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</si>
  <si>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</si>
  <si>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</si>
  <si>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</si>
  <si>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</si>
  <si>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</si>
  <si>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</si>
  <si>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</si>
  <si>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</si>
  <si>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</si>
  <si>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</si>
  <si>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</si>
  <si>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</si>
  <si>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</si>
  <si>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</si>
  <si>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</si>
  <si>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</si>
  <si>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</si>
  <si>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</si>
  <si>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</si>
  <si>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</si>
  <si>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</si>
  <si>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</si>
  <si>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</si>
  <si>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</si>
  <si>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</si>
  <si>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</si>
  <si>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</si>
  <si>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</si>
  <si>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</si>
  <si>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</si>
  <si>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</si>
  <si>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</si>
  <si>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</si>
  <si>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</si>
  <si>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</si>
  <si>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</si>
  <si>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</si>
  <si>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</si>
  <si>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</si>
  <si>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</si>
  <si>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</si>
  <si>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</si>
  <si>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</si>
  <si>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</si>
  <si>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</si>
  <si>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</si>
  <si>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</si>
  <si>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</si>
  <si>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</si>
  <si>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</si>
  <si>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</si>
  <si>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</si>
  <si>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</si>
  <si>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</si>
  <si>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</si>
  <si>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</si>
  <si>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</si>
  <si>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</si>
  <si>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</si>
  <si>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</si>
  <si>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</si>
  <si>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</si>
  <si>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</si>
  <si>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</si>
  <si>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</si>
  <si>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</si>
  <si>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</si>
  <si>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</si>
  <si>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</si>
  <si>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</si>
  <si>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</si>
  <si>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</si>
  <si>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</si>
  <si>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</si>
  <si>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</si>
  <si>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</si>
  <si>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</si>
  <si>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</si>
  <si>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</si>
  <si>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</si>
  <si>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</si>
  <si>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</si>
  <si>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</si>
  <si>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</si>
  <si>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</si>
  <si>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</si>
  <si>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</si>
  <si>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</si>
  <si>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</si>
  <si>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</si>
  <si>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</si>
  <si>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</si>
  <si>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</si>
  <si>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</si>
  <si>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</si>
  <si>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</si>
  <si>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</si>
  <si>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</si>
  <si>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</si>
  <si>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</si>
  <si>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</si>
  <si>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</si>
  <si>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</si>
  <si>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</si>
  <si>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</si>
  <si>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</si>
  <si>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</si>
  <si>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</si>
  <si>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</si>
  <si>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</si>
  <si>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</si>
  <si>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</si>
  <si>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</si>
  <si>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</si>
  <si>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</si>
  <si>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</si>
  <si>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</si>
  <si>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</si>
  <si>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</si>
  <si>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</si>
  <si>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</si>
  <si>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</si>
  <si>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</si>
  <si>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</si>
  <si>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</si>
  <si>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</si>
  <si>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</si>
  <si>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</si>
  <si>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</si>
  <si>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</si>
  <si>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</si>
  <si>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</si>
  <si>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</si>
  <si>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</si>
  <si>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</si>
  <si>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</si>
  <si>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</si>
  <si>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</si>
  <si>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</si>
  <si>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</si>
  <si>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</si>
  <si>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</si>
  <si>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</si>
  <si>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</si>
  <si>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</si>
  <si>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</si>
  <si>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</si>
  <si>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</si>
  <si>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</si>
  <si>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</si>
  <si>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</si>
  <si>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</si>
  <si>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</si>
  <si>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</si>
  <si>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</si>
  <si>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</si>
  <si>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</si>
  <si>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</si>
  <si>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</si>
  <si>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</si>
  <si>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</si>
  <si>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</si>
  <si>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</si>
  <si>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</si>
  <si>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</si>
  <si>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</si>
  <si>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</si>
  <si>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</si>
  <si>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</si>
  <si>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</si>
  <si>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</si>
  <si>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</si>
  <si>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</si>
  <si>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</si>
  <si>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</si>
  <si>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</si>
  <si>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</si>
  <si>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</si>
  <si>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</si>
  <si>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</si>
  <si>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</si>
  <si>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</si>
  <si>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</si>
  <si>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</si>
  <si>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</si>
  <si>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</si>
  <si>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</si>
  <si>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</si>
  <si>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</si>
  <si>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</si>
  <si>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</si>
  <si>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</si>
  <si>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</si>
  <si>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</si>
  <si>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</si>
  <si>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</si>
  <si>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</si>
  <si>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</si>
  <si>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</si>
  <si>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</si>
  <si>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</si>
  <si>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</si>
  <si>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</si>
  <si>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</si>
  <si>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</si>
  <si>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</si>
  <si>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</si>
  <si>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</si>
  <si>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</si>
  <si>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</si>
  <si>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</si>
  <si>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</si>
  <si>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</si>
  <si>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</si>
  <si>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</si>
  <si>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</si>
  <si>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</si>
  <si>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</si>
  <si>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</si>
  <si>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</si>
  <si>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</si>
  <si>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</si>
  <si>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</si>
  <si>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</si>
  <si>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</si>
  <si>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</si>
  <si>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</si>
  <si>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</si>
  <si>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</si>
  <si>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</si>
  <si>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</si>
  <si>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</si>
  <si>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</si>
  <si>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</si>
  <si>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</si>
  <si>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</si>
  <si>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</si>
  <si>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</si>
  <si>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</si>
  <si>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</si>
  <si>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</si>
  <si>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</si>
  <si>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</si>
  <si>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</si>
  <si>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</si>
  <si>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</si>
  <si>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</si>
  <si>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</si>
  <si>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</si>
  <si>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</si>
  <si>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</si>
  <si>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</si>
  <si>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</si>
  <si>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</si>
  <si>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</si>
  <si>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</si>
  <si>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</si>
  <si>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</si>
  <si>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</si>
  <si>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</si>
  <si>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</si>
  <si>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</si>
  <si>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</si>
  <si>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</si>
  <si>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</si>
  <si>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</si>
  <si>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</si>
  <si>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</si>
  <si>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</si>
  <si>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</si>
  <si>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</si>
  <si>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</si>
  <si>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</si>
  <si>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</si>
  <si>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</si>
  <si>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</si>
  <si>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</si>
  <si>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</si>
  <si>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</si>
  <si>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</si>
  <si>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</si>
  <si>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</si>
  <si>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</si>
  <si>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</si>
  <si>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</si>
  <si>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</si>
  <si>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</si>
  <si>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</si>
  <si>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</si>
  <si>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</si>
  <si>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</si>
  <si>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</si>
  <si>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</si>
  <si>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</si>
  <si>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</si>
  <si>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</si>
  <si>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</si>
  <si>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</si>
  <si>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</si>
  <si>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</si>
  <si>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</si>
  <si>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</si>
  <si>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</si>
  <si>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</si>
  <si>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</si>
  <si>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</si>
  <si>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</si>
  <si>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</si>
  <si>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</si>
  <si>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</si>
  <si>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</si>
  <si>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</si>
  <si>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</si>
  <si>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</si>
  <si>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</si>
  <si>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</si>
  <si>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</si>
  <si>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</si>
  <si>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</si>
  <si>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</si>
  <si>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</si>
  <si>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</si>
  <si>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</si>
  <si>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</si>
  <si>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</si>
  <si>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</si>
  <si>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</si>
  <si>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</si>
  <si>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</si>
  <si>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</si>
  <si>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</si>
  <si>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</si>
  <si>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</si>
  <si>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</si>
  <si>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</si>
  <si>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</si>
  <si>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</si>
  <si>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</si>
  <si>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</si>
  <si>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</si>
  <si>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</si>
  <si>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</si>
  <si>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</si>
  <si>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</si>
  <si>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</si>
  <si>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</si>
  <si>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</si>
  <si>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</si>
  <si>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</si>
  <si>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</si>
  <si>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</si>
  <si>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</si>
  <si>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</si>
  <si>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</si>
  <si>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</si>
  <si>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</si>
  <si>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</si>
  <si>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</si>
  <si>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</si>
  <si>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</si>
  <si>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</si>
  <si>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</si>
  <si>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</si>
  <si>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</si>
  <si>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</si>
  <si>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</si>
  <si>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</si>
  <si>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</si>
  <si>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</si>
  <si>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</si>
  <si>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</si>
  <si>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</si>
  <si>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</si>
  <si>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</si>
  <si>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</si>
  <si>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</si>
  <si>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</si>
  <si>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</si>
  <si>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</si>
  <si>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</si>
  <si>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</si>
  <si>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</si>
  <si>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</si>
  <si>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</si>
  <si>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</si>
  <si>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</si>
  <si>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</si>
  <si>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</si>
  <si>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</si>
  <si>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</si>
  <si>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</si>
  <si>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</si>
  <si>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</si>
  <si>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</si>
  <si>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</si>
  <si>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</si>
  <si>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</si>
  <si>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</si>
  <si>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</si>
  <si>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</si>
  <si>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</si>
  <si>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</si>
  <si>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</si>
  <si>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</si>
  <si>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</si>
  <si>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</si>
  <si>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</si>
  <si>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</si>
  <si>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</si>
  <si>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</si>
  <si>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</si>
  <si>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</si>
  <si>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</si>
  <si>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</si>
  <si>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</si>
  <si>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</si>
  <si>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</si>
  <si>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</si>
  <si>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</si>
  <si>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</si>
  <si>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</si>
  <si>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</si>
  <si>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</si>
  <si>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</si>
  <si>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</si>
  <si>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</si>
  <si>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</si>
  <si>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</si>
  <si>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</si>
  <si>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</si>
  <si>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</si>
  <si>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</si>
  <si>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</si>
  <si>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</si>
  <si>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</si>
  <si>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</si>
  <si>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</si>
  <si>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</si>
  <si>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</si>
  <si>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</si>
  <si>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</si>
  <si>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</si>
  <si>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</si>
  <si>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</si>
  <si>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</si>
  <si>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</si>
  <si>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</si>
  <si>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</si>
  <si>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</si>
  <si>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</si>
  <si>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</si>
  <si>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</si>
  <si>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</si>
  <si>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</si>
  <si>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</si>
  <si>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</si>
  <si>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</si>
  <si>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</si>
  <si>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</si>
  <si>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</si>
  <si>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</si>
  <si>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</si>
  <si>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</si>
  <si>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</si>
  <si>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</si>
  <si>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</si>
  <si>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</si>
  <si>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</si>
  <si>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</si>
  <si>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</si>
  <si>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</si>
  <si>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</si>
  <si>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</si>
  <si>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</si>
  <si>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</si>
  <si>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</si>
  <si>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</si>
  <si>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</si>
  <si>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</si>
  <si>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</si>
  <si>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</si>
  <si>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</si>
  <si>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</si>
  <si>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</si>
  <si>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</si>
  <si>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</si>
  <si>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</si>
  <si>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</si>
  <si>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</si>
  <si>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</si>
  <si>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</si>
  <si>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</si>
  <si>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</si>
  <si>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</si>
  <si>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</si>
  <si>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</si>
  <si>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</si>
  <si>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</si>
  <si>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</si>
  <si>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</si>
  <si>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</si>
  <si>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</si>
  <si>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</si>
  <si>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</si>
  <si>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</si>
  <si>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</si>
  <si>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</si>
  <si>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</si>
  <si>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</si>
  <si>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</si>
  <si>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</si>
  <si>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</si>
  <si>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</si>
  <si>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</si>
  <si>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</si>
  <si>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</si>
  <si>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</si>
  <si>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</si>
  <si>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</si>
  <si>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</si>
  <si>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</si>
  <si>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</si>
  <si>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</si>
  <si>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</si>
  <si>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</si>
  <si>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</si>
  <si>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</si>
  <si>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</si>
  <si>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</si>
  <si>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</si>
  <si>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</si>
  <si>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</si>
  <si>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</si>
  <si>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</si>
  <si>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</si>
  <si>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</si>
  <si>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</si>
  <si>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</si>
  <si>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</si>
  <si>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</si>
  <si>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</si>
  <si>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</si>
  <si>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</si>
  <si>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</si>
  <si>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</si>
  <si>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</si>
  <si>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</si>
  <si>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</si>
  <si>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</si>
  <si>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</si>
  <si>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</si>
  <si>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</si>
  <si>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</si>
  <si>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</si>
  <si>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</si>
  <si>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</si>
  <si>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</si>
  <si>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</si>
  <si>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</si>
  <si>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</si>
  <si>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</si>
  <si>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</si>
  <si>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</si>
  <si>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</si>
  <si>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</si>
  <si>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</si>
  <si>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</si>
  <si>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</si>
  <si>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</si>
  <si>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</si>
  <si>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</si>
  <si>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</si>
  <si>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</si>
  <si>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</si>
  <si>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</si>
  <si>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</si>
  <si>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</si>
  <si>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</si>
  <si>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</si>
  <si>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</si>
  <si>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</si>
  <si>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</si>
  <si>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</si>
  <si>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</si>
  <si>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</si>
  <si>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</si>
  <si>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</si>
  <si>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</si>
  <si>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</si>
  <si>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</si>
  <si>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</si>
  <si>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</si>
  <si>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</si>
  <si>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</si>
  <si>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</si>
  <si>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</si>
  <si>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</si>
  <si>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</si>
  <si>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</si>
  <si>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</si>
  <si>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</si>
  <si>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</si>
  <si>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</si>
  <si>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</si>
  <si>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</si>
  <si>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</si>
  <si>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</si>
  <si>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</si>
  <si>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</si>
  <si>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</si>
  <si>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</si>
  <si>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</si>
  <si>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</si>
  <si>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</si>
  <si>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</si>
  <si>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</si>
  <si>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</si>
  <si>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</si>
  <si>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</si>
  <si>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</si>
  <si>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</si>
  <si>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</si>
  <si>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</si>
  <si>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</si>
  <si>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</si>
  <si>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</si>
  <si>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</si>
  <si>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</si>
  <si>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</si>
  <si>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</si>
  <si>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</si>
  <si>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</si>
  <si>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</si>
  <si>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</si>
  <si>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</si>
  <si>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</si>
  <si>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</si>
  <si>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</si>
  <si>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</si>
  <si>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</si>
  <si>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</si>
  <si>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</si>
  <si>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</si>
  <si>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</si>
  <si>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</si>
  <si>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</si>
  <si>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</si>
  <si>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</si>
  <si>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</si>
  <si>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</si>
  <si>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</si>
  <si>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</si>
  <si>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</si>
  <si>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</si>
  <si>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</si>
  <si>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</si>
  <si>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</si>
  <si>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</si>
  <si>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</si>
  <si>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</si>
  <si>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</si>
  <si>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</si>
  <si>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</si>
  <si>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</si>
  <si>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</si>
  <si>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</si>
  <si>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</si>
  <si>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</si>
  <si>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</si>
  <si>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</si>
  <si>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</si>
  <si>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</si>
  <si>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</si>
  <si>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</si>
  <si>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</si>
  <si>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</si>
  <si>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</si>
  <si>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</si>
  <si>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</si>
  <si>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</si>
  <si>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</si>
  <si>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</si>
  <si>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</si>
  <si>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</si>
  <si>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</si>
  <si>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</si>
  <si>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</si>
  <si>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</si>
  <si>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</si>
  <si>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</si>
  <si>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</si>
  <si>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</si>
  <si>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</si>
  <si>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</si>
  <si>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</si>
  <si>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</si>
  <si>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</si>
  <si>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</si>
  <si>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</si>
  <si>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</si>
  <si>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</si>
  <si>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</si>
  <si>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</si>
  <si>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</si>
  <si>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</si>
  <si>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</si>
  <si>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</si>
  <si>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</si>
  <si>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</si>
  <si>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</si>
  <si>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</si>
  <si>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</si>
  <si>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</si>
  <si>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</si>
  <si>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</si>
  <si>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</si>
  <si>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</si>
  <si>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</si>
  <si>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</si>
  <si>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</si>
  <si>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</si>
  <si>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</si>
  <si>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</si>
  <si>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</si>
  <si>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</si>
  <si>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</si>
  <si>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</si>
  <si>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</si>
  <si>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</si>
  <si>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</si>
  <si>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</si>
  <si>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</si>
  <si>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</si>
  <si>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</si>
  <si>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</si>
  <si>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</si>
  <si>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</si>
  <si>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</si>
  <si>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</si>
  <si>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</si>
  <si>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</si>
  <si>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</si>
  <si>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</si>
  <si>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</si>
  <si>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</si>
  <si>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</si>
  <si>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</si>
  <si>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</si>
  <si>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</si>
  <si>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</si>
  <si>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</si>
  <si>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</si>
  <si>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</si>
  <si>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</si>
  <si>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</si>
  <si>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</si>
  <si>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</si>
  <si>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</si>
  <si>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</si>
  <si>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</si>
  <si>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</si>
  <si>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</si>
  <si>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</si>
  <si>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</si>
  <si>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</si>
  <si>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</si>
  <si>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</si>
  <si>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</si>
  <si>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</si>
  <si>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</si>
  <si>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</si>
  <si>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</si>
  <si>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</si>
  <si>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</si>
  <si>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</si>
  <si>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</si>
  <si>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</si>
  <si>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</si>
  <si>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</si>
  <si>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</si>
  <si>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</si>
  <si>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</si>
  <si>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</si>
  <si>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</si>
  <si>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</si>
  <si>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</si>
  <si>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</si>
  <si>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</si>
  <si>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</si>
  <si>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</si>
  <si>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</si>
  <si>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</si>
  <si>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</si>
  <si>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</si>
  <si>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</si>
  <si>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</si>
  <si>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</si>
  <si>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</si>
  <si>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</si>
  <si>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</si>
  <si>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</si>
  <si>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</si>
  <si>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</si>
  <si>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</si>
  <si>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</si>
  <si>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</si>
  <si>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</si>
  <si>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</si>
  <si>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</si>
  <si>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</si>
  <si>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</si>
  <si>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</si>
  <si>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</si>
  <si>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</si>
  <si>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</si>
  <si>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</si>
  <si>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</si>
  <si>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</si>
  <si>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</si>
  <si>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</si>
  <si>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</si>
  <si>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</si>
  <si>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</si>
  <si>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</si>
  <si>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</si>
  <si>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</si>
  <si>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</si>
  <si>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</si>
  <si>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</si>
  <si>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</si>
  <si>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</si>
  <si>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</si>
  <si>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</si>
  <si>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</si>
  <si>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</si>
  <si>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</si>
  <si>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</si>
  <si>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</si>
  <si>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</si>
  <si>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</si>
  <si>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</si>
  <si>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</si>
  <si>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</si>
  <si>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</si>
  <si>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</si>
  <si>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</si>
  <si>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</si>
  <si>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</si>
  <si>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</si>
  <si>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</si>
  <si>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</si>
  <si>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</si>
  <si>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</si>
  <si>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</si>
  <si>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</si>
  <si>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</si>
  <si>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</si>
  <si>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</si>
  <si>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</si>
  <si>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</si>
  <si>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</si>
  <si>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</si>
  <si>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</si>
  <si>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</si>
  <si>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</si>
  <si>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</si>
  <si>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</si>
  <si>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</si>
  <si>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</si>
  <si>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</si>
  <si>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</si>
  <si>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</si>
  <si>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</si>
  <si>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</si>
  <si>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</si>
  <si>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</si>
  <si>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</si>
  <si>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</si>
  <si>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</si>
  <si>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</si>
  <si>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</si>
  <si>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</si>
  <si>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</si>
  <si>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</si>
  <si>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</si>
  <si>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</si>
  <si>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</si>
  <si>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</si>
  <si>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</si>
  <si>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</si>
  <si>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</si>
  <si>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</si>
  <si>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</si>
  <si>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</si>
  <si>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</si>
  <si>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</si>
  <si>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</si>
  <si>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</si>
  <si>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</si>
  <si>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</si>
  <si>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</si>
  <si>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</si>
  <si>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</si>
  <si>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</si>
  <si>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</si>
  <si>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</si>
  <si>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</si>
  <si>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</si>
  <si>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</si>
  <si>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</si>
  <si>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</si>
  <si>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</si>
  <si>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</si>
  <si>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</si>
  <si>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</si>
  <si>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</si>
  <si>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</si>
  <si>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</si>
  <si>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</si>
  <si>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</si>
  <si>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</si>
  <si>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</si>
  <si>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</si>
  <si>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</si>
  <si>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</si>
  <si>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</si>
  <si>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</si>
  <si>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</si>
  <si>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</si>
  <si>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</si>
  <si>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</si>
  <si>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</si>
  <si>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</si>
  <si>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</si>
  <si>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</si>
  <si>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</si>
  <si>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</si>
  <si>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</si>
  <si>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</si>
  <si>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</si>
  <si>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</si>
  <si>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</si>
  <si>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</si>
  <si>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</si>
  <si>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</si>
  <si>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</si>
  <si>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</si>
  <si>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</si>
  <si>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</si>
  <si>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</si>
  <si>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</si>
  <si>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</si>
  <si>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</si>
  <si>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</si>
  <si>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</si>
  <si>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</si>
  <si>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</si>
  <si>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</si>
  <si>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</si>
  <si>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</si>
  <si>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</si>
  <si>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</si>
  <si>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</si>
  <si>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</si>
  <si>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</si>
  <si>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</si>
  <si>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</si>
  <si>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</si>
  <si>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</si>
  <si>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</si>
  <si>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</si>
  <si>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</si>
  <si>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</si>
  <si>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</si>
  <si>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</si>
  <si>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</si>
  <si>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</si>
  <si>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</si>
  <si>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</si>
  <si>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</si>
  <si>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</si>
  <si>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</si>
  <si>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</si>
  <si>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</si>
  <si>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</si>
  <si>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</si>
  <si>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</si>
  <si>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</si>
  <si>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</si>
  <si>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</si>
  <si>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</si>
  <si>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</si>
  <si>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</si>
  <si>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</si>
  <si>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</si>
  <si>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</si>
  <si>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</si>
  <si>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</si>
  <si>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</si>
  <si>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</si>
  <si>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</si>
  <si>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</si>
  <si>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</si>
  <si>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</si>
  <si>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</si>
  <si>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</si>
  <si>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</si>
  <si>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</si>
  <si>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</si>
  <si>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</si>
  <si>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</si>
  <si>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</si>
  <si>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</si>
  <si>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</si>
  <si>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</si>
  <si>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</si>
  <si>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</si>
  <si>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</si>
  <si>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</si>
  <si>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</si>
  <si>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</si>
  <si>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</si>
  <si>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</si>
  <si>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</si>
  <si>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</si>
  <si>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</si>
  <si>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</si>
  <si>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</si>
  <si>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</si>
  <si>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</si>
  <si>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</si>
  <si>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</si>
  <si>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</si>
  <si>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</si>
  <si>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</si>
  <si>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</si>
  <si>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</si>
  <si>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</si>
  <si>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</si>
  <si>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</si>
  <si>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</si>
  <si>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</si>
  <si>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</si>
  <si>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</si>
  <si>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</si>
  <si>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</si>
  <si>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</si>
  <si>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</si>
  <si>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</si>
  <si>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</si>
  <si>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</si>
  <si>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</si>
  <si>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</si>
  <si>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</si>
  <si>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</si>
  <si>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</si>
  <si>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</si>
  <si>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</si>
  <si>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</si>
  <si>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</si>
  <si>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</si>
  <si>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</si>
  <si>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</si>
  <si>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</si>
  <si>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</si>
  <si>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</si>
  <si>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</si>
  <si>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</si>
  <si>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</si>
  <si>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</si>
  <si>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</si>
  <si>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</si>
  <si>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</si>
  <si>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</si>
  <si>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</si>
  <si>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</si>
  <si>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</si>
  <si>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</si>
  <si>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</si>
  <si>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</si>
  <si>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</si>
  <si>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</si>
  <si>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</si>
  <si>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</si>
  <si>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</si>
  <si>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</si>
  <si>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</si>
  <si>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</si>
  <si>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</si>
  <si>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</si>
  <si>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</si>
  <si>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</si>
  <si>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</si>
  <si>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</si>
  <si>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</si>
  <si>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</si>
  <si>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</si>
  <si>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</si>
  <si>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</si>
  <si>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</si>
  <si>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</si>
  <si>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</si>
  <si>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</si>
  <si>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</si>
  <si>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</si>
  <si>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</si>
  <si>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</si>
  <si>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</si>
  <si>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</si>
  <si>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</si>
  <si>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</si>
  <si>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</si>
  <si>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</si>
  <si>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</si>
  <si>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</si>
  <si>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</si>
  <si>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</si>
  <si>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</si>
  <si>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</si>
  <si>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</si>
  <si>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</si>
  <si>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</si>
  <si>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</si>
  <si>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</si>
  <si>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</si>
  <si>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</si>
  <si>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</si>
  <si>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</si>
  <si>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</si>
  <si>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</si>
  <si>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</si>
  <si>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</si>
  <si>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</si>
  <si>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</si>
  <si>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</si>
  <si>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</si>
  <si>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</si>
  <si>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</si>
  <si>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</si>
  <si>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</si>
  <si>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</si>
  <si>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</si>
  <si>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</si>
  <si>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</si>
  <si>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</si>
  <si>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</si>
  <si>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</si>
  <si>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</si>
  <si>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</si>
  <si>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</si>
  <si>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</si>
  <si>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</si>
  <si>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</si>
  <si>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</si>
  <si>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</si>
  <si>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</si>
  <si>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</si>
  <si>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</si>
  <si>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</si>
  <si>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</si>
  <si>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</si>
  <si>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</si>
  <si>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</si>
  <si>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</si>
  <si>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</si>
  <si>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</si>
  <si>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</si>
  <si>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</si>
  <si>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</si>
  <si>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</si>
  <si>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</si>
  <si>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</si>
  <si>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</si>
  <si>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</si>
  <si>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</si>
  <si>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</si>
  <si>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</si>
  <si>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</si>
  <si>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</si>
  <si>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</si>
  <si>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</si>
  <si>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</si>
  <si>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</si>
  <si>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</si>
  <si>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</si>
  <si>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</si>
  <si>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</si>
  <si>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</si>
  <si>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</si>
  <si>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</si>
  <si>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</si>
  <si>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</si>
  <si>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</si>
  <si>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</si>
  <si>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</si>
  <si>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</si>
  <si>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</si>
  <si>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</si>
  <si>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</si>
  <si>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</si>
  <si>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</si>
  <si>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</si>
  <si>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</si>
  <si>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</si>
  <si>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</si>
  <si>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</si>
  <si>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</si>
  <si>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</si>
  <si>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</si>
  <si>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</si>
  <si>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</si>
  <si>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</si>
  <si>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</si>
  <si>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</si>
  <si>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</si>
  <si>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</si>
  <si>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</si>
  <si>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</si>
  <si>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</si>
  <si>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</si>
  <si>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</si>
  <si>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</si>
  <si>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</si>
  <si>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</si>
  <si>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</si>
  <si>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</si>
  <si>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</si>
  <si>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</si>
  <si>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</si>
  <si>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</si>
  <si>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</si>
  <si>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</si>
  <si>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</si>
  <si>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</si>
  <si>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</si>
  <si>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</si>
  <si>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</si>
  <si>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</si>
  <si>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</si>
  <si>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</si>
  <si>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</si>
  <si>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</si>
  <si>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</si>
  <si>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</si>
  <si>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</si>
  <si>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</si>
  <si>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</si>
  <si>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</si>
  <si>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</si>
  <si>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</si>
  <si>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</si>
  <si>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</si>
  <si>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</si>
  <si>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</si>
  <si>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</si>
  <si>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</si>
  <si>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</si>
  <si>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</si>
  <si>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</si>
  <si>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</si>
  <si>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</si>
  <si>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</si>
  <si>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</si>
  <si>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</si>
  <si>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</si>
  <si>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</si>
  <si>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</si>
  <si>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</si>
  <si>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</si>
  <si>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</si>
  <si>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</si>
  <si>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</si>
  <si>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</si>
  <si>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</si>
  <si>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</si>
  <si>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</si>
  <si>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</si>
  <si>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</si>
  <si>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</si>
  <si>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</si>
  <si>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</si>
  <si>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</si>
  <si>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</si>
  <si>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</si>
  <si>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</si>
  <si>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</si>
  <si>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</si>
  <si>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</si>
  <si>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</si>
  <si>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</si>
  <si>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</si>
  <si>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</si>
  <si>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</si>
  <si>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</si>
  <si>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</si>
  <si>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</si>
  <si>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</si>
  <si>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</si>
  <si>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</si>
  <si>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</si>
  <si>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</si>
  <si>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</si>
  <si>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</si>
  <si>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</si>
  <si>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</si>
  <si>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</si>
  <si>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</si>
  <si>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</si>
  <si>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</si>
  <si>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</si>
  <si>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</si>
  <si>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</si>
  <si>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</si>
  <si>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</si>
  <si>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</si>
  <si>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</si>
  <si>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</si>
  <si>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</si>
  <si>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</si>
  <si>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</si>
  <si>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</si>
  <si>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</si>
  <si>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</si>
  <si>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</si>
  <si>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</si>
  <si>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</si>
  <si>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</si>
  <si>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</si>
  <si>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</si>
  <si>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</si>
  <si>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</si>
  <si>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</si>
  <si>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</si>
  <si>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</si>
  <si>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</si>
  <si>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</si>
  <si>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</si>
  <si>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</si>
  <si>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</si>
  <si>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</si>
  <si>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</si>
  <si>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</si>
  <si>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</si>
  <si>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</si>
  <si>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</si>
  <si>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</si>
  <si>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</si>
  <si>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</si>
  <si>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</si>
  <si>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</si>
  <si>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</si>
  <si>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</si>
  <si>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</si>
  <si>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</si>
  <si>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</si>
  <si>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</si>
  <si>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</si>
  <si>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</si>
  <si>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</si>
  <si>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</si>
  <si>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</si>
  <si>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</si>
  <si>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</si>
  <si>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</si>
  <si>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</si>
  <si>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</si>
  <si>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</si>
  <si>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</si>
  <si>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</si>
  <si>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</si>
  <si>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</si>
  <si>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</si>
  <si>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</si>
  <si>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</si>
  <si>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</si>
  <si>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</si>
  <si>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</si>
  <si>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</si>
  <si>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</si>
  <si>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</si>
  <si>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</si>
  <si>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</si>
  <si>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</si>
  <si>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</si>
  <si>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</si>
  <si>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</si>
  <si>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</si>
  <si>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</si>
  <si>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</si>
  <si>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</si>
  <si>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</si>
  <si>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</si>
  <si>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</si>
  <si>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</si>
  <si>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</si>
  <si>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</si>
  <si>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</si>
  <si>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</si>
  <si>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</si>
  <si>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</si>
  <si>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</si>
  <si>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</si>
  <si>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</si>
  <si>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</si>
  <si>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</si>
  <si>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</si>
  <si>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</si>
  <si>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</si>
  <si>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</si>
  <si>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</si>
  <si>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</si>
  <si>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</si>
  <si>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</si>
  <si>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</si>
  <si>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</si>
  <si>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</si>
  <si>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</si>
  <si>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</si>
  <si>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</si>
  <si>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</si>
  <si>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</si>
  <si>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</si>
  <si>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</si>
  <si>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</si>
  <si>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</si>
  <si>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</si>
  <si>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</si>
  <si>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</si>
  <si>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</si>
  <si>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</si>
  <si>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</si>
  <si>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</si>
  <si>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</si>
  <si>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</si>
  <si>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</si>
  <si>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</si>
  <si>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</si>
  <si>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</si>
  <si>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</si>
  <si>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</si>
  <si>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</si>
  <si>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</si>
  <si>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</si>
  <si>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</si>
  <si>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</si>
  <si>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</si>
  <si>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</si>
  <si>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</si>
  <si>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</si>
  <si>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</si>
  <si>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</si>
  <si>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</si>
  <si>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</si>
  <si>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</si>
  <si>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</si>
  <si>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</si>
  <si>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</si>
  <si>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</si>
  <si>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</si>
  <si>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</si>
  <si>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</si>
  <si>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</si>
  <si>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</si>
  <si>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</si>
  <si>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</si>
  <si>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</si>
  <si>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</si>
  <si>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</si>
  <si>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</si>
  <si>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</si>
  <si>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</si>
  <si>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</si>
  <si>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</si>
  <si>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</si>
  <si>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</si>
  <si>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</si>
  <si>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</si>
  <si>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</si>
  <si>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</si>
  <si>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</si>
  <si>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</si>
  <si>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</si>
  <si>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</si>
  <si>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</si>
  <si>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</si>
  <si>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</si>
  <si>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</si>
  <si>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</si>
  <si>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</si>
  <si>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</si>
  <si>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</si>
  <si>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</si>
  <si>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</si>
  <si>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</si>
  <si>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</si>
  <si>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</si>
  <si>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</si>
  <si>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</si>
  <si>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</si>
  <si>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</si>
  <si>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</si>
  <si>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</si>
  <si>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</si>
  <si>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</si>
  <si>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</si>
  <si>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</si>
  <si>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</si>
  <si>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</si>
  <si>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</si>
  <si>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</si>
  <si>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</si>
  <si>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</si>
  <si>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</si>
  <si>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</si>
  <si>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</si>
  <si>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</si>
  <si>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</si>
  <si>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</si>
  <si>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</si>
  <si>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</si>
  <si>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</si>
  <si>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</si>
  <si>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</si>
  <si>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</si>
  <si>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</si>
  <si>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</si>
  <si>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</si>
  <si>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</si>
  <si>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</si>
  <si>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</si>
  <si>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</si>
  <si>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</si>
  <si>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</si>
  <si>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</si>
  <si>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</si>
  <si>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</si>
  <si>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</si>
  <si>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</si>
  <si>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</si>
  <si>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</si>
  <si>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</si>
  <si>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</si>
  <si>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</si>
  <si>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</si>
  <si>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</si>
  <si>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</si>
  <si>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</si>
  <si>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</si>
  <si>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</si>
  <si>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</si>
  <si>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</si>
  <si>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</si>
  <si>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</si>
  <si>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</si>
  <si>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</si>
  <si>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</si>
  <si>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</si>
  <si>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</si>
  <si>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</si>
  <si>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</si>
  <si>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</si>
  <si>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</si>
  <si>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</si>
  <si>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</si>
  <si>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</si>
  <si>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</si>
  <si>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</si>
  <si>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</si>
  <si>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</si>
  <si>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</si>
  <si>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</si>
  <si>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</si>
  <si>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</si>
  <si>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</si>
  <si>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</si>
  <si>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</si>
  <si>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</si>
  <si>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</si>
  <si>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</si>
  <si>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</si>
  <si>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</si>
  <si>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</si>
  <si>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</si>
  <si>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</si>
  <si>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</si>
  <si>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</si>
  <si>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</si>
  <si>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</si>
  <si>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</si>
  <si>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</si>
  <si>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</si>
  <si>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</si>
  <si>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</si>
  <si>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</si>
  <si>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</si>
  <si>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</si>
  <si>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</si>
  <si>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</si>
  <si>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</si>
  <si>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</si>
  <si>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</si>
  <si>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</si>
  <si>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</si>
  <si>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</si>
  <si>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</si>
  <si>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</si>
  <si>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</si>
  <si>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</si>
  <si>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</si>
  <si>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</si>
  <si>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</si>
  <si>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</si>
  <si>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</si>
  <si>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</si>
  <si>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</si>
  <si>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</si>
  <si>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</si>
  <si>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</si>
  <si>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</si>
  <si>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</si>
  <si>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</si>
  <si>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</si>
  <si>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</si>
  <si>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</si>
  <si>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</si>
  <si>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</si>
  <si>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</si>
  <si>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</si>
  <si>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</si>
  <si>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</si>
  <si>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</si>
  <si>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</si>
  <si>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</si>
  <si>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</si>
  <si>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</si>
  <si>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</si>
  <si>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</si>
  <si>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</si>
  <si>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</si>
  <si>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</si>
  <si>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</si>
  <si>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</si>
  <si>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</si>
  <si>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</si>
  <si>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</si>
  <si>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</si>
  <si>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</si>
  <si>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</si>
  <si>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</si>
  <si>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</si>
  <si>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</si>
  <si>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</si>
  <si>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</si>
  <si>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</si>
  <si>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</si>
  <si>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</si>
  <si>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</si>
  <si>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</si>
  <si>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</si>
  <si>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</si>
  <si>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</si>
  <si>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</si>
  <si>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</si>
  <si>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</si>
  <si>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</si>
  <si>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</si>
  <si>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</si>
  <si>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</si>
  <si>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</si>
  <si>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</si>
  <si>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</si>
  <si>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</si>
  <si>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</si>
  <si>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</si>
  <si>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</si>
  <si>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</si>
  <si>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</si>
  <si>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</si>
  <si>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</si>
  <si>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</si>
  <si>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</si>
  <si>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</si>
  <si>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</si>
  <si>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</si>
  <si>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</si>
  <si>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</si>
  <si>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</si>
  <si>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</si>
  <si>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</si>
  <si>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</si>
  <si>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</si>
  <si>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</si>
  <si>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</si>
  <si>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</si>
  <si>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</si>
  <si>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</si>
  <si>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</si>
  <si>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</si>
  <si>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</si>
  <si>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</si>
  <si>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</si>
  <si>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</si>
  <si>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</si>
  <si>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</si>
  <si>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</si>
  <si>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</si>
  <si>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</si>
  <si>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</si>
  <si>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</si>
  <si>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</si>
  <si>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</si>
  <si>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</si>
  <si>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</si>
  <si>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</si>
  <si>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</si>
  <si>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</si>
  <si>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</si>
  <si>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</si>
  <si>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</si>
  <si>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</si>
  <si>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</si>
  <si>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</si>
  <si>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</si>
  <si>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</si>
  <si>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</si>
  <si>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</si>
  <si>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</si>
  <si>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</si>
  <si>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</si>
  <si>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</si>
  <si>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</si>
  <si>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</si>
  <si>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</si>
  <si>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</si>
  <si>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</si>
  <si>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</si>
  <si>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</si>
  <si>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</si>
  <si>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</si>
  <si>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</si>
  <si>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</si>
  <si>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</si>
  <si>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</si>
  <si>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</si>
  <si>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</si>
  <si>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</si>
  <si>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</si>
  <si>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</si>
  <si>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</si>
  <si>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</si>
  <si>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</si>
  <si>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</si>
  <si>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</si>
  <si>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</si>
  <si>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</si>
  <si>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</si>
  <si>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</si>
  <si>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</si>
  <si>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</si>
  <si>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</si>
  <si>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</si>
  <si>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</si>
  <si>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</si>
  <si>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</si>
  <si>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</si>
  <si>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</si>
  <si>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</si>
  <si>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</si>
  <si>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</si>
  <si>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</si>
  <si>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</si>
  <si>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</si>
  <si>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</si>
  <si>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</si>
  <si>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</si>
  <si>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</si>
  <si>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</si>
  <si>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</si>
  <si>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</si>
  <si>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</si>
  <si>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</si>
  <si>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</si>
  <si>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</si>
  <si>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</si>
  <si>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</si>
  <si>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</si>
  <si>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</si>
  <si>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</si>
  <si>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</si>
  <si>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</si>
  <si>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</si>
  <si>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</si>
  <si>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</si>
  <si>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</si>
  <si>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</si>
  <si>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</si>
  <si>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</si>
  <si>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</si>
  <si>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</si>
  <si>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</si>
  <si>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</si>
  <si>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</si>
  <si>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</si>
  <si>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</si>
  <si>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</si>
  <si>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</si>
  <si>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</si>
  <si>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</si>
  <si>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</si>
  <si>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</si>
  <si>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</si>
  <si>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</si>
  <si>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</si>
  <si>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</si>
  <si>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</si>
  <si>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</si>
  <si>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</si>
  <si>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</si>
  <si>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</si>
  <si>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</si>
  <si>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</si>
  <si>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</si>
  <si>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</si>
  <si>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</si>
  <si>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</si>
  <si>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</si>
  <si>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</si>
  <si>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</si>
  <si>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</si>
  <si>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</si>
  <si>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</si>
  <si>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</si>
  <si>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</si>
  <si>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</si>
  <si>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</si>
  <si>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</si>
  <si>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</si>
  <si>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</si>
  <si>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</si>
  <si>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</si>
  <si>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</si>
  <si>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</si>
  <si>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</si>
  <si>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</si>
  <si>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</si>
  <si>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</si>
  <si>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</si>
  <si>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</si>
  <si>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</si>
  <si>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</si>
  <si>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</si>
  <si>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</si>
  <si>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</si>
  <si>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</si>
  <si>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</si>
  <si>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</si>
  <si>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</si>
  <si>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</si>
  <si>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</si>
  <si>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</si>
  <si>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</si>
  <si>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</si>
  <si>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</si>
  <si>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</si>
  <si>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</si>
  <si>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</si>
  <si>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</si>
  <si>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</si>
  <si>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</si>
  <si>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</si>
  <si>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</si>
  <si>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</si>
  <si>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</si>
  <si>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</si>
  <si>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</si>
  <si>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</si>
  <si>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</si>
  <si>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</si>
  <si>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</si>
  <si>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</si>
  <si>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</si>
  <si>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</si>
  <si>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</si>
  <si>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</si>
  <si>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</si>
  <si>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</si>
  <si>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</si>
  <si>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</si>
  <si>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</si>
  <si>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</si>
  <si>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</si>
  <si>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</si>
  <si>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</si>
  <si>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</si>
  <si>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</si>
  <si>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</si>
  <si>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</si>
  <si>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</si>
  <si>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</si>
  <si>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</si>
  <si>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</si>
  <si>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</si>
  <si>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</si>
  <si>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</si>
  <si>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</si>
  <si>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</si>
  <si>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</si>
  <si>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</si>
  <si>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</si>
  <si>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</si>
  <si>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</si>
  <si>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</si>
  <si>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</si>
  <si>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</si>
  <si>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</si>
  <si>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</si>
  <si>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</si>
  <si>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</si>
  <si>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</si>
  <si>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</si>
  <si>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</si>
  <si>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</si>
  <si>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</si>
  <si>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</si>
  <si>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</si>
  <si>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</si>
  <si>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</si>
  <si>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</si>
  <si>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</si>
  <si>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</si>
  <si>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</si>
  <si>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</si>
  <si>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</si>
  <si>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</si>
  <si>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</si>
  <si>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</si>
  <si>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</si>
  <si>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</si>
  <si>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</si>
  <si>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</si>
  <si>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</si>
  <si>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</si>
  <si>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</si>
  <si>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</si>
  <si>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</si>
  <si>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</si>
  <si>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</si>
  <si>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</si>
  <si>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</si>
  <si>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</si>
  <si>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</si>
  <si>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</si>
  <si>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</si>
  <si>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</si>
  <si>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</si>
  <si>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</si>
  <si>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</si>
  <si>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</si>
  <si>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</si>
  <si>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</si>
  <si>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</si>
  <si>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</si>
  <si>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</si>
  <si>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</si>
  <si>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</si>
  <si>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</si>
  <si>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</si>
  <si>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</si>
  <si>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</si>
  <si>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</si>
  <si>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</si>
  <si>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</si>
  <si>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</si>
  <si>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</si>
  <si>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</si>
  <si>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</si>
  <si>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</si>
  <si>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</si>
  <si>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</si>
  <si>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</si>
  <si>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</si>
  <si>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</si>
  <si>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</si>
  <si>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</si>
  <si>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</si>
  <si>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</si>
  <si>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</si>
  <si>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</si>
  <si>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</si>
  <si>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</si>
  <si>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</si>
  <si>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</si>
  <si>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</si>
  <si>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</si>
  <si>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</si>
  <si>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</si>
  <si>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</si>
  <si>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</si>
  <si>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</si>
  <si>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</si>
  <si>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</si>
  <si>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</si>
  <si>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</si>
  <si>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</si>
  <si>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</si>
  <si>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</si>
  <si>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</si>
  <si>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</si>
  <si>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</si>
  <si>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</si>
  <si>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</si>
  <si>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</si>
  <si>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</si>
  <si>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</si>
  <si>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</si>
  <si>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</si>
  <si>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</si>
  <si>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</si>
  <si>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</si>
  <si>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</si>
  <si>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</si>
  <si>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</si>
  <si>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</si>
  <si>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</si>
  <si>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</si>
  <si>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</si>
  <si>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</si>
  <si>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</si>
  <si>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</si>
  <si>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</si>
  <si>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</si>
  <si>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</si>
  <si>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</si>
  <si>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</si>
  <si>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</si>
  <si>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</si>
  <si>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</si>
  <si>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</si>
  <si>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</si>
  <si>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</si>
  <si>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</si>
  <si>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</si>
  <si>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</si>
  <si>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</si>
  <si>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</si>
  <si>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</si>
  <si>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</si>
  <si>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</si>
  <si>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</si>
  <si>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</si>
  <si>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</si>
  <si>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</si>
  <si>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</si>
  <si>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</si>
  <si>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</si>
  <si>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</si>
  <si>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</si>
  <si>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</si>
  <si>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</si>
  <si>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</si>
  <si>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</si>
  <si>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</si>
  <si>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</si>
  <si>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</si>
  <si>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</si>
  <si>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</si>
  <si>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</si>
  <si>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</si>
  <si>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</si>
  <si>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</si>
  <si>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</si>
  <si>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</si>
  <si>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</si>
  <si>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</si>
  <si>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</si>
  <si>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</si>
  <si>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</si>
  <si>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</si>
  <si>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</si>
  <si>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</si>
  <si>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</si>
  <si>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</si>
  <si>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</si>
  <si>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 xml:space="preserve">PCM-20251115-00002191
</t>
  </si>
  <si>
    <t xml:space="preserve">Access issue at night  site located inside desert and we'll send EM team at Morning to check </t>
  </si>
  <si>
    <t xml:space="preserve"> PCM-20250215-00000830 </t>
  </si>
  <si>
    <t>LTE site still down and  site located in aramco area access issue need special permission</t>
  </si>
  <si>
    <t>PCM-20251115-00001344</t>
  </si>
  <si>
    <t>jed0581</t>
  </si>
  <si>
    <t xml:space="preserve"> site has access issue as located sultan palace and accessible during working hours and days. power issue, palace maintenance team working to fix issue</t>
  </si>
  <si>
    <t>PCM-20251115-00001785</t>
  </si>
  <si>
    <t xml:space="preserve">access issue as site  Located at seaport accessible during working hours and days </t>
  </si>
  <si>
    <t>no pcm</t>
  </si>
  <si>
    <t>EM team on the way need 10 Min</t>
  </si>
  <si>
    <t>PCM-20251115-00002002</t>
  </si>
  <si>
    <t>EM team on the way need 45 Min</t>
  </si>
  <si>
    <t>PCM-20251115-00002022</t>
  </si>
  <si>
    <t>EM team on the way need 50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</si>
  <si>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</si>
  <si>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</si>
  <si>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</si>
  <si>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</si>
  <si>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</si>
  <si>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</si>
  <si>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</si>
  <si>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</si>
  <si>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 xml:space="preserve">NO PCM </t>
  </si>
  <si>
    <t xml:space="preserve">Underground cable issue </t>
  </si>
  <si>
    <t>SCECO power not available , site has access issue as all access road closed  due to civil work and no access for car , EM team trying to find the anther way</t>
  </si>
  <si>
    <t>PCM-20251115-00002001</t>
  </si>
  <si>
    <t>Sceco power not available and no parking to connect PG. Sceco complain registered</t>
  </si>
  <si>
    <t>PCM-20251115-00001819</t>
  </si>
  <si>
    <t xml:space="preserve"> Team at site rectifier have short circuit team working on 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</si>
</sst>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22" fontId="28"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 totalsRowShown="0" headerRowDxfId="174" dataDxfId="173" headerRowBorderDxfId="171" tableBorderDxfId="172" totalsRowBorderDxfId="170">
  <autoFilter ref="A1:L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8" totalsRowShown="0" headerRowDxfId="157" dataDxfId="156" headerRowBorderDxfId="154" tableBorderDxfId="155" totalsRowBorderDxfId="153">
  <autoFilter ref="A1:CJ2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8" totalsRowShown="0" headerRowDxfId="48" dataDxfId="47" headerRowBorderDxfId="45" tableBorderDxfId="46" totalsRowBorderDxfId="44">
  <autoFilter ref="A1:L8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9" totalsRowShown="0" headerRowDxfId="31" dataDxfId="30" headerRowBorderDxfId="28" tableBorderDxfId="29">
  <autoFilter ref="A1:L18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13" totalsRowShown="0" headerRowDxfId="15" dataDxfId="14" headerRowBorderDxfId="12" tableBorderDxfId="13">
  <autoFilter ref="A1:L11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8"/>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313.77931319444178</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8" ca="1" si="0">IFERROR(NOW()-F3,"")</f>
        <v>45976.727739120368</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45976.727739120368</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45976.727739120368</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45976.727739120368</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45976.727739120368</v>
      </c>
      <c r="H7" s="111"/>
      <c r="I7" s="109" t="str">
        <f>IFERROR(VLOOKUP(D7,DB!A:F,6,0),"")</f>
        <v/>
      </c>
      <c r="J7" s="109" t="str">
        <f>IFERROR(VLOOKUP(D7,DB!A:G,7,0),"")</f>
        <v/>
      </c>
      <c r="K7" s="113"/>
      <c r="L7" s="114" t="str">
        <f>IFERROR(VLOOKUP(D7,DB!A:I,9,0),"")</f>
        <v/>
      </c>
    </row>
    <row r="8" spans="1:15" ht="15" customHeight="1">
      <c r="A8" s="117"/>
      <c r="B8" s="118" t="str">
        <f>IFERROR(VLOOKUP(D8,DB!A:K,11,0),"")</f>
        <v/>
      </c>
      <c r="C8" s="118"/>
      <c r="D8" s="118"/>
      <c r="E8" s="119"/>
      <c r="F8" s="120"/>
      <c r="G8" s="121">
        <f t="shared" ca="1" si="0"/>
        <v>45976.727739120368</v>
      </c>
      <c r="H8" s="120"/>
      <c r="I8" s="118" t="str">
        <f>IFERROR(VLOOKUP(D8,DB!A:F,6,0),"")</f>
        <v/>
      </c>
      <c r="J8" s="118" t="str">
        <f>IFERROR(VLOOKUP(D8,DB!A:G,7,0),"")</f>
        <v/>
      </c>
      <c r="K8" s="122"/>
      <c r="L8" s="123" t="str">
        <f>IFERROR(VLOOKUP(D8,DB!A:I,9,0),"")</f>
        <v/>
      </c>
    </row>
    <row r="9" spans="1:15" ht="15" customHeight="1">
      <c r="A9" s="150"/>
      <c r="B9" s="151" t="str">
        <f>IFERROR(VLOOKUP(D9,DB!A:K,11,0),"")</f>
        <v/>
      </c>
      <c r="C9" s="151"/>
      <c r="D9" s="151"/>
      <c r="E9" s="152"/>
      <c r="F9" s="149"/>
      <c r="G9" s="153">
        <f ca="1">IFERROR(NOW()-F9,"")</f>
        <v>45976.727739120368</v>
      </c>
      <c r="H9" s="149"/>
      <c r="I9" s="151" t="str">
        <f>IFERROR(VLOOKUP(D9,DB!A:F,6,0),"")</f>
        <v/>
      </c>
      <c r="J9" s="151" t="str">
        <f>IFERROR(VLOOKUP(D9,DB!A:G,7,0),"")</f>
        <v/>
      </c>
      <c r="K9" s="154"/>
      <c r="L9" s="155" t="str">
        <f>IFERROR(VLOOKUP(D9,DB!A:I,9,0),"")</f>
        <v/>
      </c>
    </row>
    <row r="10" spans="1:15" ht="15" customHeight="1">
      <c r="A10" s="150"/>
      <c r="B10" s="151" t="str">
        <f>IFERROR(VLOOKUP(D10,DB!A:K,11,0),"")</f>
        <v/>
      </c>
      <c r="C10" s="151"/>
      <c r="D10" s="151"/>
      <c r="E10" s="152"/>
      <c r="F10" s="149"/>
      <c r="G10" s="153">
        <f ca="1">IFERROR(NOW()-F10,"")</f>
        <v>45976.727739120368</v>
      </c>
      <c r="H10" s="149"/>
      <c r="I10" s="151" t="str">
        <f>IFERROR(VLOOKUP(D10,DB!A:F,6,0),"")</f>
        <v/>
      </c>
      <c r="J10" s="151" t="str">
        <f>IFERROR(VLOOKUP(D10,DB!A:G,7,0),"")</f>
        <v/>
      </c>
      <c r="K10" s="154"/>
      <c r="L10" s="155" t="str">
        <f>IFERROR(VLOOKUP(D10,DB!A:I,9,0),"")</f>
        <v/>
      </c>
    </row>
    <row r="11" spans="1:15" ht="15" customHeight="1">
      <c r="A11" s="150"/>
      <c r="B11" s="151" t="str">
        <f>IFERROR(VLOOKUP(D11,DB!A:K,11,0),"")</f>
        <v/>
      </c>
      <c r="C11" s="151"/>
      <c r="D11" s="151"/>
      <c r="E11" s="152"/>
      <c r="F11" s="149"/>
      <c r="G11" s="153">
        <f ca="1">IFERROR(NOW()-F11,"")</f>
        <v>45976.727739120368</v>
      </c>
      <c r="H11" s="149"/>
      <c r="I11" s="151" t="str">
        <f>IFERROR(VLOOKUP(D11,DB!A:F,6,0),"")</f>
        <v/>
      </c>
      <c r="J11" s="151" t="str">
        <f>IFERROR(VLOOKUP(D11,DB!A:G,7,0),"")</f>
        <v/>
      </c>
      <c r="K11" s="154"/>
      <c r="L11" s="155" t="str">
        <f>IFERROR(VLOOKUP(D11,DB!A:I,9,0),"")</f>
        <v/>
      </c>
    </row>
    <row r="12" spans="1:15" ht="15" customHeight="1">
      <c r="A12" s="150"/>
      <c r="B12" s="151" t="str">
        <f>IFERROR(VLOOKUP(D12,DB!A:K,11,0),"")</f>
        <v/>
      </c>
      <c r="C12" s="151"/>
      <c r="D12" s="151"/>
      <c r="E12" s="152"/>
      <c r="F12" s="149"/>
      <c r="G12" s="153">
        <f ca="1">IFERROR(NOW()-F12,"")</f>
        <v>45976.727739120368</v>
      </c>
      <c r="H12" s="149"/>
      <c r="I12" s="151" t="str">
        <f>IFERROR(VLOOKUP(D12,DB!A:F,6,0),"")</f>
        <v/>
      </c>
      <c r="J12" s="151" t="str">
        <f>IFERROR(VLOOKUP(D12,DB!A:G,7,0),"")</f>
        <v/>
      </c>
      <c r="K12" s="154"/>
      <c r="L12" s="155" t="str">
        <f>IFERROR(VLOOKUP(D12,DB!A:I,9,0),"")</f>
        <v/>
      </c>
    </row>
    <row r="13" spans="1:15" ht="15" customHeight="1">
      <c r="A13" s="150"/>
      <c r="B13" s="151" t="str">
        <f>IFERROR(VLOOKUP(D13,DB!A:K,11,0),"")</f>
        <v/>
      </c>
      <c r="C13" s="151"/>
      <c r="D13" s="151"/>
      <c r="E13" s="152"/>
      <c r="F13" s="149"/>
      <c r="G13" s="153">
        <f ca="1">IFERROR(NOW()-F13,"")</f>
        <v>45976.727739120368</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45976.727739120368</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45976.727739120368</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45976.727739120368</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45976.727739120368</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45976.727739120368</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45976.727739120368</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45976.727739120368</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45976.727739120368</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45976.727739120368</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45976.727739120368</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45976.727739120368</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45976.727739120368</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45976.727739120368</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45976.727739120368</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45976.727739120368</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45976.727739120368</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45976.727739120368</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45976.727739120368</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45976.727739120368</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45976.727739120368</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45976.727739120368</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45976.727739120368</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45976.727739120368</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45976.727739120368</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45976.727739120368</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45976.727739120368</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45976.727739120368</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45976.727739120368</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45976.727739120368</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45976.727739120368</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45976.727739120368</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45976.727739120368</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45976.727739120368</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45976.727739120368</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45976.727739120368</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45976.727739120368</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45976.727739120368</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45976.727739120368</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45976.727739120368</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45976.727739120368</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45976.727739120368</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45976.727739120368</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45976.727739120368</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45976.727739120368</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45976.727739120368</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45976.727739120368</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45976.727739120368</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45976.727739120368</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45976.727739120368</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45976.727739120368</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45976.727739120368</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45976.727739120368</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45976.727739120368</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45976.727739120368</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45976.727739120368</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45976.727739120368</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45976.727739120368</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45976.727739120368</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45976.727739120368</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45976.727739120368</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45976.727739120368</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45976.727739120368</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45976.727739120368</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45976.727739120368</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45976.727739120368</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45976.727739120368</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45976.727739120368</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45976.727739120368</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45976.727739120368</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45976.727739120368</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45976.727739120368</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45976.727739120368</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45976.727739120368</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45976.727739120368</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45976.727739120368</v>
      </c>
      <c r="H88" s="149"/>
      <c r="I88" s="151" t="str">
        <f>IFERROR(VLOOKUP(D88,DB!A:F,6,0),"")</f>
        <v/>
      </c>
      <c r="J88" s="151" t="str">
        <f>IFERROR(VLOOKUP(D88,DB!A:G,7,0),"")</f>
        <v/>
      </c>
      <c r="K88" s="154"/>
      <c r="L88" s="155" t="str">
        <f>IFERROR(VLOOKUP(D88,DB!A:I,9,0),"")</f>
        <v/>
      </c>
    </row>
  </sheetData>
  <customSheetViews>
    <customSheetView guid="{F6042A99-DD27-4453-835D-0834D95730CC}" filter="1" showAutoFilter="1">
      <pageMargins left="0" right="0" top="0" bottom="0" header="0" footer="0"/>
      <autoFilter ref="B1:M1" xr:uid="{8C4AAF86-8529-4C79-A627-A1919AF31A80}"/>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8"/>
  <sheetViews>
    <sheetView tabSelected="1" workbookViewId="0">
      <selection activeCell="I5" sqref="I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151.72790115740645</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39106</v>
      </c>
      <c r="E4" s="103" t="s">
        <v>39021</v>
      </c>
      <c r="F4" s="156">
        <v>45976.436342592591</v>
      </c>
      <c r="G4" s="105">
        <f ca="1">IFERROR(NOW()-F4,"-")</f>
        <v>0.29139652777666925</v>
      </c>
      <c r="H4" s="104">
        <v>45976.440057870372</v>
      </c>
      <c r="I4" s="18" t="str">
        <f>IFERROR(VLOOKUP(D4,DB!A:F,6,0),"")</f>
        <v>SCECO</v>
      </c>
      <c r="J4" s="18" t="str">
        <f>IFERROR(VLOOKUP(D4,DB!A:G,7,0),"")</f>
        <v>Dead</v>
      </c>
      <c r="K4" s="19" t="s">
        <v>39107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57" t="s">
        <v>39108</v>
      </c>
      <c r="B5" s="18" t="str">
        <f>IFERROR(VLOOKUP(D5,DB!A:K,11,0),"")</f>
        <v>R2</v>
      </c>
      <c r="C5" s="18">
        <v>1</v>
      </c>
      <c r="D5" s="18" t="s">
        <v>38840</v>
      </c>
      <c r="E5" s="103" t="s">
        <v>39021</v>
      </c>
      <c r="F5" s="104">
        <v>45976.723090277781</v>
      </c>
      <c r="G5" s="105">
        <f ca="1">IFERROR(NOW()-F5,"-")</f>
        <v>4.6488425869029015E-3</v>
      </c>
      <c r="H5" s="156">
        <v>45976.715046296296</v>
      </c>
      <c r="I5" s="18" t="str">
        <f>IFERROR(VLOOKUP(D5,DB!A:F,6,0),"")</f>
        <v>Power cube</v>
      </c>
      <c r="J5" s="18" t="str">
        <f>IFERROR(VLOOKUP(D5,DB!A:G,7,0),"")</f>
        <v>In progress+No BB Design</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45976.727739120368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45976.727739120368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45976.727739120368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45976.727739120368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45976.727739120368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45976.727739120368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45976.727739120368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45976.727739120368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45976.727739120368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45976.727739120368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45976.727739120368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45976.727739120368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45976.727739120368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45976.727739120368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45976.727739120368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45976.727739120368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45976.727739120368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45976.727739120368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45976.727739120368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45976.727739120368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45976.727739120368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45976.727739120368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27"/>
      <c r="B28" s="128" t="str">
        <f>IFERROR(VLOOKUP(D28,DB!A:K,11,0),"")</f>
        <v/>
      </c>
      <c r="C28" s="128"/>
      <c r="D28" s="128"/>
      <c r="E28" s="129"/>
      <c r="F28" s="130"/>
      <c r="G28" s="131">
        <f ca="1">IFERROR(NOW()-F28,"-")</f>
        <v>45976.727739120368</v>
      </c>
      <c r="H28" s="130"/>
      <c r="I28" s="128" t="str">
        <f>IFERROR(VLOOKUP(D28,DB!A:F,6,0),"")</f>
        <v/>
      </c>
      <c r="J28" s="128" t="str">
        <f>IFERROR(VLOOKUP(D28,DB!A:G,7,0),"")</f>
        <v/>
      </c>
      <c r="K28" s="132"/>
      <c r="L28" s="128" t="str">
        <f>IFERROR(VLOOKUP(D28,DB!A:I,9,0),"")</f>
        <v/>
      </c>
      <c r="M28" s="128"/>
      <c r="N28" s="128"/>
      <c r="O28" s="128"/>
      <c r="P28" s="128"/>
      <c r="Q28" s="128"/>
      <c r="R28" s="128"/>
      <c r="S28" s="128"/>
      <c r="T28" s="128"/>
      <c r="U28" s="128"/>
      <c r="V28" s="128"/>
      <c r="W28" s="128"/>
      <c r="X28" s="128"/>
      <c r="Y28" s="128"/>
      <c r="Z28" s="128"/>
      <c r="AA28" s="128"/>
      <c r="AB28" s="128"/>
      <c r="AC28" s="128"/>
      <c r="AD28" s="128"/>
      <c r="AE28" s="128"/>
      <c r="AF28" s="128"/>
      <c r="AG28" s="128"/>
      <c r="AH28" s="128"/>
      <c r="AI28" s="128"/>
      <c r="AJ28" s="128"/>
      <c r="AK28" s="128"/>
      <c r="AL28" s="128"/>
      <c r="AM28" s="128"/>
      <c r="AN28" s="128"/>
      <c r="AO28" s="128"/>
      <c r="AP28" s="128"/>
      <c r="AQ28" s="128"/>
      <c r="AR28" s="128"/>
      <c r="AS28" s="128"/>
      <c r="AT28" s="128"/>
      <c r="AU28" s="128"/>
      <c r="AV28" s="128"/>
      <c r="AW28" s="128"/>
      <c r="AX28" s="128"/>
      <c r="AY28" s="128"/>
      <c r="AZ28" s="128"/>
      <c r="BA28" s="128"/>
      <c r="BB28" s="128"/>
      <c r="BC28" s="128"/>
      <c r="BD28" s="128"/>
      <c r="BE28" s="128"/>
      <c r="BF28" s="128"/>
      <c r="BG28" s="128"/>
      <c r="BH28" s="128"/>
      <c r="BI28" s="128"/>
      <c r="BJ28" s="128"/>
      <c r="BK28" s="128"/>
      <c r="BL28" s="128"/>
      <c r="BM28" s="128"/>
      <c r="BN28" s="128"/>
      <c r="BO28" s="128"/>
      <c r="BP28" s="128"/>
      <c r="BQ28" s="128"/>
      <c r="BR28" s="128"/>
      <c r="BS28" s="128"/>
      <c r="BT28" s="128"/>
      <c r="BU28" s="128"/>
      <c r="BV28" s="128"/>
      <c r="BW28" s="128"/>
      <c r="BX28" s="128"/>
      <c r="BY28" s="128"/>
      <c r="BZ28" s="128"/>
      <c r="CA28" s="128"/>
      <c r="CB28" s="128"/>
      <c r="CC28" s="128"/>
      <c r="CD28" s="128"/>
      <c r="CE28" s="128"/>
      <c r="CF28" s="128"/>
      <c r="CG28" s="128"/>
      <c r="CH28" s="128"/>
      <c r="CI28" s="128"/>
      <c r="CJ28" s="133"/>
    </row>
  </sheetData>
  <dataValidations count="2">
    <dataValidation allowBlank="1" showInputMessage="1" showErrorMessage="1" sqref="E1" xr:uid="{4D935161-CDD3-4592-B877-3FB59C99E142}"/>
    <dataValidation type="list" allowBlank="1" showInputMessage="1" showErrorMessage="1" sqref="E3:E2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45976.727739120368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45976.727739120368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45976.727739120368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45976.727739120368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45976.727739120368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45976.727739120368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45976.727739120368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45976.727739120368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45976.727739120368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45976.727739120368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45976.727739120368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45976.727739120368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45976.727739120368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45976.727739120368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45976.727739120368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45976.727739120368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45976.727739120368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45976.727739120368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45976.727739120368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45976.727739120368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45976.727739120368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45976.727739120368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45976.727739120368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45976.727739120368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45976.727739120368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45976.727739120368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45976.727739120368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45976.727739120368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45976.727739120368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45976.727739120368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45976.727739120368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45976.727739120368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45976.727739120368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45976.727739120368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45976.727739120368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45976.727739120368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45976.727739120368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45976.727739120368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45976.727739120368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45976.727739120368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45976.727739120368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45976.727739120368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45976.727739120368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45976.727739120368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45976.727739120368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45976.727739120368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45976.727739120368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45976.727739120368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45976.727739120368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45976.727739120368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45976.727739120368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45976.727739120368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45976.727739120368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45976.727739120368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45976.727739120368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45976.727739120368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45976.727739120368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45976.727739120368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45976.727739120368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45976.727739120368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45976.727739120368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45976.727739120368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45976.727739120368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45976.727739120368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45976.727739120368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45976.727739120368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45976.727739120368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45976.727739120368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45976.727739120368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45976.727739120368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45976.727739120368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45976.727739120368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45976.727739120368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45976.727739120368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45976.727739120368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45976.727739120368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45976.727739120368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45976.727739120368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45976.727739120368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45976.727739120368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45976.727739120368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45976.727739120368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45976.727739120368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45976.727739120368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45976.727739120368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45976.727739120368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45976.727739120368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45976.727739120368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45976.727739120368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45976.727739120368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45976.727739120368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45976.727739120368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45976.727739120368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45976.727739120368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45976.727739120368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45976.727739120368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45976.727739120368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45976.727739120368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45976.727739120368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45976.727739120368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45976.727739120368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45976.727739120368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45976.727739120368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45976.727739120368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45976.727739120368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45976.727739120368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45976.727739120368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45976.727739120368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45976.727739120368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45976.727739120368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45976.727739120368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45976.727739120368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45976.727739120368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45976.727739120368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45976.727739120368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45976.727739120368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45976.727739120368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45976.727739120368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45976.727739120368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45976.727739120368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45976.727739120368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45976.727739120368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45976.727739120368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45976.727739120368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45976.727739120368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45976.727739120368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45976.727739120368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45976.727739120368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45976.727739120368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45976.727739120368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45976.727739120368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45976.727739120368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45976.727739120368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45976.727739120368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45976.727739120368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45976.727739120368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45976.727739120368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45976.727739120368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45976.727739120368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45976.727739120368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45976.727739120368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45976.727739120368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45976.727739120368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45976.727739120368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45976.727739120368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45976.727739120368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45976.727739120368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45976.727739120368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45976.727739120368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45976.727739120368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45976.727739120368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45976.727739120368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45976.727739120368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45976.727739120368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45976.727739120368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45976.727739120368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45976.727739120368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45976.727739120368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45976.727739120368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45976.727739120368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45976.727739120368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45976.727739120368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45976.727739120368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45976.727739120368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45976.727739120368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45976.727739120368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45976.727739120368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45976.727739120368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45976.727739120368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45976.727739120368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45976.727739120368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45976.727739120368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45976.727739120368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45976.727739120368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45976.727739120368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45976.727739120368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45976.727739120368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45976.727739120368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45976.727739120368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45976.727739120368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45976.727739120368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45976.727739120368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45976.727739120368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45976.727739120368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45976.727739120368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45976.727739120368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45976.727739120368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45976.727739120368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45976.727739120368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45976.727739120368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45976.727739120368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45976.727739120368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45976.727739120368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45976.727739120368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45976.727739120368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45976.727739120368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45976.727739120368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45976.727739120368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45976.727739120368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45976.727739120368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45976.727739120368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45976.727739120368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45976.727739120368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45976.727739120368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45976.727739120368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45976.727739120368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45976.727739120368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45976.727739120368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45976.727739120368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45976.727739120368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45976.727739120368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45976.727739120368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45976.727739120368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45976.727739120368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45976.727739120368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45976.727739120368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45976.727739120368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45976.727739120368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45976.727739120368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45976.727739120368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45976.727739120368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45976.727739120368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45976.727739120368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45976.727739120368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45976.727739120368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45976.727739120368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45976.727739120368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45976.727739120368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45976.727739120368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45976.727739120368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45976.727739120368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45976.727739120368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45976.727739120368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45976.727739120368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45976.727739120368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45976.727739120368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45976.727739120368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45976.727739120368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45976.727739120368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45976.727739120368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45976.727739120368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45976.727739120368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45976.727739120368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45976.727739120368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45976.727739120368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45976.727739120368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45976.727739120368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45976.727739120368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45976.727739120368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45976.727739120368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45976.727739120368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45976.727739120368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45976.727739120368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45976.727739120368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45976.727739120368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45976.727739120368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45976.727739120368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45976.727739120368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45976.727739120368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45976.727739120368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45976.727739120368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45976.727739120368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45976.727739120368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45976.727739120368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45976.727739120368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45976.727739120368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45976.727739120368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45976.727739120368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45976.727739120368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45976.727739120368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45976.727739120368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45976.727739120368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45976.727739120368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45976.727739120368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45976.727739120368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45976.727739120368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45976.727739120368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45976.727739120368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45976.727739120368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45976.727739120368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45976.727739120368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45976.727739120368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45976.727739120368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45976.727739120368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45976.727739120368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45976.727739120368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45976.727739120368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45976.727739120368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45976.727739120368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45976.727739120368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45976.727739120368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45976.727739120368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45976.727739120368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45976.727739120368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45976.727739120368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45976.727739120368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45976.727739120368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45976.727739120368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45976.727739120368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45976.727739120368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45976.727739120368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45976.727739120368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45976.727739120368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45976.727739120368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45976.727739120368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45976.727739120368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45976.727739120368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45976.727739120368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45976.727739120368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45976.727739120368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45976.727739120368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45976.727739120368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45976.727739120368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45976.727739120368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45976.727739120368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45976.727739120368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45976.727739120368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45976.727739120368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45976.727739120368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45976.727739120368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45976.727739120368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45976.727739120368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45976.727739120368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45976.727739120368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45976.727739120368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45976.727739120368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45976.727739120368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45976.727739120368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45976.727739120368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45976.727739120368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45976.727739120368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45976.727739120368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45976.727739120368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45976.727739120368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45976.727739120368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45976.727739120368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45976.727739120368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45976.727739120368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45976.727739120368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45976.727739120368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45976.727739120368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45976.727739120368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45976.727739120368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45976.727739120368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45976.727739120368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45976.727739120368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45976.727739120368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45976.727739120368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45976.727739120368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45976.727739120368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45976.727739120368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45976.727739120368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45976.727739120368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45976.727739120368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45976.727739120368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45976.727739120368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45976.727739120368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45976.727739120368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45976.727739120368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45976.727739120368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45976.727739120368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45976.727739120368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45976.727739120368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45976.727739120368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45976.727739120368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45976.727739120368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45976.727739120368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45976.727739120368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45976.727739120368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45976.727739120368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45976.727739120368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45976.727739120368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45976.727739120368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45976.727739120368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45976.727739120368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45976.727739120368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45976.727739120368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45976.727739120368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45976.727739120368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45976.727739120368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45976.727739120368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45976.727739120368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45976.727739120368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45976.727739120368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45976.727739120368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45976.727739120368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45976.727739120368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45976.727739120368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45976.727739120368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45976.727739120368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45976.727739120368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45976.727739120368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45976.727739120368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45976.727739120368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45976.727739120368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45976.727739120368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45976.727739120368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45976.727739120368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45976.727739120368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45976.727739120368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45976.727739120368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45976.727739120368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45976.727739120368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45976.727739120368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45976.727739120368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45976.727739120368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45976.727739120368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45976.727739120368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45976.727739120368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45976.727739120368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45976.727739120368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45976.727739120368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45976.727739120368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45976.727739120368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45976.727739120368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45976.727739120368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45976.727739120368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45976.727739120368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45976.727739120368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45976.727739120368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45976.727739120368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45976.727739120368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45976.727739120368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45976.727739120368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45976.727739120368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45976.727739120368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45976.727739120368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45976.727739120368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45976.727739120368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45976.727739120368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45976.727739120368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45976.727739120368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45976.727739120368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45976.727739120368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45976.727739120368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45976.727739120368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45976.727739120368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45976.727739120368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45976.727739120368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45976.727739120368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45976.727739120368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45976.727739120368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45976.727739120368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45976.727739120368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45976.727739120368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45976.727739120368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45976.727739120368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45976.727739120368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45976.727739120368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45976.727739120368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45976.727739120368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45976.727739120368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45976.727739120368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45976.727739120368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45976.727739120368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45976.727739120368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45976.727739120368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45976.727739120368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45976.727739120368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45976.727739120368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45976.727739120368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45976.727739120368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45976.727739120368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45976.727739120368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45976.727739120368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45976.727739120368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45976.727739120368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45976.727739120368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45976.727739120368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45976.727739120368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45976.727739120368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45976.727739120368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45976.727739120368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45976.727739120368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45976.727739120368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45976.727739120368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45976.727739120368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45976.727739120368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45976.727739120368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45976.727739120368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45976.727739120368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45976.727739120368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45976.727739120368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45976.727739120368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45976.727739120368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45976.727739120368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45976.727739120368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45976.727739120368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45976.727739120368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45976.727739120368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45976.727739120368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45976.727739120368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45976.727739120368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45976.727739120368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45976.727739120368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45976.727739120368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45976.727739120368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45976.727739120368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45976.727739120368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45976.727739120368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45976.727739120368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45976.727739120368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45976.727739120368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45976.727739120368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45976.727739120368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45976.727739120368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45976.727739120368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45976.727739120368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45976.727739120368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45976.727739120368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45976.727739120368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45976.727739120368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45976.727739120368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45976.727739120368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45976.727739120368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45976.727739120368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45976.727739120368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45976.727739120368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45976.727739120368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45976.727739120368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45976.727739120368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45976.727739120368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45976.727739120368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45976.727739120368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45976.727739120368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45976.727739120368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45976.727739120368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45976.727739120368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45976.727739120368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45976.727739120368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45976.727739120368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45976.727739120368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45976.727739120368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45976.727739120368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45976.727739120368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45976.727739120368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45976.727739120368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45976.727739120368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45976.727739120368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45976.727739120368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45976.727739120368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45976.727739120368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45976.727739120368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45976.727739120368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45976.727739120368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45976.727739120368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45976.727739120368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45976.727739120368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45976.727739120368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45976.727739120368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45976.727739120368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45976.727739120368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45976.727739120368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45976.727739120368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45976.727739120368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45976.727739120368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45976.727739120368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45976.727739120368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45976.727739120368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45976.727739120368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45976.727739120368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45976.727739120368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45976.727739120368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45976.727739120368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45976.727739120368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45976.727739120368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45976.727739120368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45976.727739120368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45976.727739120368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45976.727739120368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45976.727739120368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45976.727739120368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45976.727739120368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45976.727739120368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45976.727739120368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45976.727739120368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45976.727739120368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45976.727739120368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45976.727739120368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45976.727739120368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45976.727739120368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45976.727739120368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45976.727739120368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45976.727739120368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45976.727739120368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45976.727739120368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45976.727739120368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45976.727739120368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45976.727739120368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45976.727739120368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45976.727739120368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45976.727739120368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45976.727739120368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45976.727739120368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45976.727739120368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45976.727739120368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45976.727739120368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45976.727739120368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45976.727739120368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45976.727739120368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45976.727739120368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45976.727739120368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45976.727739120368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45976.727739120368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45976.727739120368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45976.727739120368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45976.727739120368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45976.727739120368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45976.727739120368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45976.727739120368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45976.727739120368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45976.727739120368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45976.727739120368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45976.727739120368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45976.727739120368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45976.727739120368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45976.727739120368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45976.727739120368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45976.727739120368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45976.727739120368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45976.727739120368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45976.727739120368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45976.727739120368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45976.727739120368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45976.727739120368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45976.727739120368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45976.727739120368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45976.727739120368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45976.727739120368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45976.727739120368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45976.727739120368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45976.727739120368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45976.727739120368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45976.727739120368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45976.727739120368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45976.727739120368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45976.727739120368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45976.727739120368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45976.727739120368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45976.727739120368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45976.727739120368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45976.727739120368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45976.727739120368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45976.727739120368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45976.727739120368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45976.727739120368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45976.727739120368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45976.727739120368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45976.727739120368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45976.727739120368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45976.727739120368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45976.727739120368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45976.727739120368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45976.727739120368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45976.727739120368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45976.727739120368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45976.727739120368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45976.727739120368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45976.727739120368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45976.727739120368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45976.727739120368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45976.727739120368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45976.727739120368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45976.727739120368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45976.727739120368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45976.727739120368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45976.727739120368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45976.727739120368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45976.727739120368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45976.727739120368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45976.727739120368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45976.727739120368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45976.727739120368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45976.727739120368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45976.727739120368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45976.727739120368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45976.727739120368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45976.727739120368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45976.727739120368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45976.727739120368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45976.727739120368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45976.727739120368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45976.727739120368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45976.727739120368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45976.727739120368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45976.727739120368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45976.727739120368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45976.727739120368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45976.727739120368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45976.727739120368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45976.727739120368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45976.727739120368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45976.727739120368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45976.727739120368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45976.727739120368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45976.727739120368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45976.727739120368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45976.727739120368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45976.727739120368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45976.727739120368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45976.727739120368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45976.727739120368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45976.727739120368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45976.727739120368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45976.727739120368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45976.727739120368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45976.727739120368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45976.727739120368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45976.727739120368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45976.727739120368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45976.727739120368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45976.727739120368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45976.727739120368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45976.727739120368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45976.727739120368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45976.727739120368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45976.727739120368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45976.727739120368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45976.727739120368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45976.727739120368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45976.727739120368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45976.727739120368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45976.727739120368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45976.727739120368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45976.727739120368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45976.727739120368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45976.727739120368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45976.727739120368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45976.727739120368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45976.727739120368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45976.727739120368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45976.727739120368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45976.727739120368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45976.727739120368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45976.727739120368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45976.727739120368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45976.727739120368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45976.727739120368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45976.727739120368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45976.727739120368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45976.727739120368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45976.727739120368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45976.727739120368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45976.727739120368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45976.727739120368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45976.727739120368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45976.727739120368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45976.727739120368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45976.727739120368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45976.727739120368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45976.727739120368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45976.727739120368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45976.727739120368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45976.727739120368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45976.727739120368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45976.727739120368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45976.727739120368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45976.727739120368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45976.727739120368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45976.727739120368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45976.727739120368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45976.727739120368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45976.727739120368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45976.727739120368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45976.727739120368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45976.727739120368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45976.727739120368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45976.727739120368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45976.727739120368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45976.727739120368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45976.727739120368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45976.727739120368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45976.727739120368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45976.727739120368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45976.727739120368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45976.727739120368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45976.727739120368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45976.727739120368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45976.727739120368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45976.727739120368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45976.727739120368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45976.727739120368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45976.727739120368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45976.727739120368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45976.727739120368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45976.727739120368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45976.727739120368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45976.727739120368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45976.727739120368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45976.727739120368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45976.727739120368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45976.727739120368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45976.727739120368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45976.727739120368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45976.727739120368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45976.727739120368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45976.727739120368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45976.727739120368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45976.727739120368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45976.727739120368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45976.727739120368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45976.727739120368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45976.727739120368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45976.727739120368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45976.727739120368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45976.727739120368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45976.727739120368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45976.727739120368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45976.727739120368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45976.727739120368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45976.727739120368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45976.727739120368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45976.727739120368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45976.727739120368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45976.727739120368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45976.727739120368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45976.727739120368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45976.727739120368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45976.727739120368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45976.727739120368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45976.727739120368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45976.727739120368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45976.727739120368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45976.727739120368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45976.727739120368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45976.727739120368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45976.727739120368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45976.727739120368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45976.727739120368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45976.727739120368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45976.727739120368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45976.727739120368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45976.727739120368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45976.727739120368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45976.727739120368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45976.727739120368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45976.727739120368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45976.727739120368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45976.727739120368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45976.727739120368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45976.727739120368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45976.727739120368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45976.727739120368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45976.727739120368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45976.727739120368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45976.727739120368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45976.727739120368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45976.727739120368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45976.727739120368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45976.727739120368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45976.727739120368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45976.727739120368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45976.727739120368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45976.727739120368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45976.727739120368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45976.727739120368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45976.727739120368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45976.727739120368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45976.727739120368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45976.727739120368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45976.727739120368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45976.727739120368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45976.727739120368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45976.727739120368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45976.727739120368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45976.727739120368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45976.727739120368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45976.727739120368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45976.727739120368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45976.727739120368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45976.727739120368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45976.727739120368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45976.727739120368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45976.727739120368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45976.727739120368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45976.727739120368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45976.727739120368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45976.727739120368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45976.727739120368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45976.727739120368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45976.727739120368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45976.727739120368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45976.727739120368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45976.727739120368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45976.727739120368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45976.727739120368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45976.727739120368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45976.727739120368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45976.727739120368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45976.727739120368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45976.727739120368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45976.727739120368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45976.727739120368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45976.727739120368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45976.727739120368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45976.727739120368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45976.727739120368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45976.727739120368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45976.727739120368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45976.727739120368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45976.727739120368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45976.727739120368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45976.727739120368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45976.727739120368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45976.727739120368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45976.727739120368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45976.727739120368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45976.727739120368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45976.727739120368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45976.727739120368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45976.727739120368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45976.727739120368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45976.727739120368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45976.727739120368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45976.727739120368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45976.727739120368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45976.727739120368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45976.727739120368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45976.727739120368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45976.727739120368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45976.727739120368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45976.727739120368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45976.727739120368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45976.727739120368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45976.727739120368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45976.727739120368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45976.727739120368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45976.727739120368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45976.727739120368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45976.727739120368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45976.727739120368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45976.727739120368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45976.727739120368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45976.727739120368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45976.727739120368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45976.727739120368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45976.727739120368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45976.727739120368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45976.727739120368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45976.727739120368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45976.727739120368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45976.727739120368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45976.727739120368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45976.727739120368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45976.727739120368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45976.727739120368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45976.727739120368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45976.727739120368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45976.727739120368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45976.727739120368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45976.727739120368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45976.727739120368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45976.727739120368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45976.727739120368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45976.727739120368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45976.727739120368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45976.727739120368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45976.727739120368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45976.727739120368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45976.727739120368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45976.727739120368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45976.727739120368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45976.727739120368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45976.727739120368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45976.727739120368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45976.727739120368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45976.727739120368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45976.727739120368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45976.727739120368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45976.727739120368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45976.727739120368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45976.727739120368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45976.727739120368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45976.727739120368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45976.727739120368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45976.727739120368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45976.727739120368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45976.727739120368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45976.727739120368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45976.727739120368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45976.727739120368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45976.727739120368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45976.727739120368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45976.727739120368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45976.727739120368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45976.727739120368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45976.727739120368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45976.727739120368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45976.727739120368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45976.727739120368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45976.727739120368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45976.727739120368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45976.727739120368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45976.727739120368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45976.727739120368</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8"/>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39110</v>
      </c>
      <c r="B2" s="92" t="str">
        <f>IFERROR(VLOOKUP(D2,DB!A:K,11,0),"")</f>
        <v>R4</v>
      </c>
      <c r="C2" s="94">
        <v>1</v>
      </c>
      <c r="D2" s="92" t="s">
        <v>35092</v>
      </c>
      <c r="E2" s="95" t="s">
        <v>39021</v>
      </c>
      <c r="F2" s="96">
        <v>45703.480717592596</v>
      </c>
      <c r="G2" s="97">
        <f t="shared" ref="G2" ca="1" si="0">IFERROR(NOW()-F2,"")</f>
        <v>273.24702152777172</v>
      </c>
      <c r="H2" s="96">
        <v>45703.474768518521</v>
      </c>
      <c r="I2" s="96" t="str">
        <f>IFERROR(VLOOKUP(D2,DB!A:F,6,0),"")</f>
        <v>SCECO</v>
      </c>
      <c r="J2" s="96" t="str">
        <f>IFERROR(VLOOKUP(D2,DB!A:G,7,0),"")</f>
        <v>Dead</v>
      </c>
      <c r="K2" s="98" t="s">
        <v>39111</v>
      </c>
      <c r="L2" s="92" t="str">
        <f>IFERROR(VLOOKUP(D2,DB!A:I,9,0),"")</f>
        <v>Latis</v>
      </c>
    </row>
    <row r="3" spans="1:16" ht="28.5" customHeight="1">
      <c r="A3" s="135" t="s">
        <v>39112</v>
      </c>
      <c r="B3" s="135" t="str">
        <f>IFERROR(VLOOKUP(D3,DB!A:K,11,0),"")</f>
        <v>R4</v>
      </c>
      <c r="C3" s="94">
        <v>2</v>
      </c>
      <c r="D3" s="92" t="s">
        <v>39113</v>
      </c>
      <c r="E3" s="95" t="s">
        <v>39021</v>
      </c>
      <c r="F3" s="96">
        <v>45976.452013888891</v>
      </c>
      <c r="G3" s="97">
        <f ca="1">IFERROR(NOW()-F3,"")</f>
        <v>0.27572523147682659</v>
      </c>
      <c r="H3" s="96">
        <v>45976.444687499999</v>
      </c>
      <c r="I3" s="135" t="str">
        <f>IFERROR(VLOOKUP(D3,DB!A:F,6,0),"")</f>
        <v>SCECO</v>
      </c>
      <c r="J3" s="135" t="str">
        <f>IFERROR(VLOOKUP(D3,DB!A:G,7,0),"")</f>
        <v>Dead</v>
      </c>
      <c r="K3" s="98" t="s">
        <v>39114</v>
      </c>
      <c r="L3" s="92" t="str">
        <f>IFERROR(VLOOKUP(D3,DB!A:I,9,0),"")</f>
        <v>Latis</v>
      </c>
    </row>
    <row r="4" spans="1:16" ht="15" customHeight="1">
      <c r="A4" s="135" t="s">
        <v>39115</v>
      </c>
      <c r="B4" s="135" t="str">
        <f>IFERROR(VLOOKUP(D4,DB!A:K,11,0),"")</f>
        <v>R4</v>
      </c>
      <c r="C4" s="94">
        <v>1</v>
      </c>
      <c r="D4" s="92" t="s">
        <v>34317</v>
      </c>
      <c r="E4" s="95" t="s">
        <v>39021</v>
      </c>
      <c r="F4" s="96">
        <v>45976.589108796295</v>
      </c>
      <c r="G4" s="97">
        <f ca="1">IFERROR(NOW()-F4,"")</f>
        <v>0.13863032407243736</v>
      </c>
      <c r="H4" s="96">
        <v>45976.583136574074</v>
      </c>
      <c r="I4" s="135" t="str">
        <f>IFERROR(VLOOKUP(D4,DB!A:F,6,0),"")</f>
        <v>SCECO</v>
      </c>
      <c r="J4" s="135" t="str">
        <f>IFERROR(VLOOKUP(D4,DB!A:G,7,0),"")</f>
        <v>Dead</v>
      </c>
      <c r="K4" s="98" t="s">
        <v>39116</v>
      </c>
      <c r="L4" s="92" t="str">
        <f>IFERROR(VLOOKUP(D4,DB!A:I,9,0),"")</f>
        <v>Latis</v>
      </c>
    </row>
    <row r="5" spans="1:16" ht="15" customHeight="1">
      <c r="A5" s="135" t="s">
        <v>39117</v>
      </c>
      <c r="B5" s="135" t="str">
        <f>IFERROR(VLOOKUP(D5,DB!A:K,11,0),"")</f>
        <v>R4</v>
      </c>
      <c r="C5" s="94">
        <v>1</v>
      </c>
      <c r="D5" s="92" t="s">
        <v>30502</v>
      </c>
      <c r="E5" s="95" t="s">
        <v>39021</v>
      </c>
      <c r="F5" s="96"/>
      <c r="G5" s="97">
        <f ca="1">IFERROR(NOW()-F5,"")</f>
        <v>45976.727739120368</v>
      </c>
      <c r="H5" s="96">
        <v>45976.591122685182</v>
      </c>
      <c r="I5" s="135" t="str">
        <f>IFERROR(VLOOKUP(D5,DB!A:F,6,0),"")</f>
        <v>SCECO</v>
      </c>
      <c r="J5" s="135" t="str">
        <f>IFERROR(VLOOKUP(D5,DB!A:G,7,0),"")</f>
        <v>Dead+In progress</v>
      </c>
      <c r="K5" s="98" t="s">
        <v>39118</v>
      </c>
      <c r="L5" s="92" t="str">
        <f>IFERROR(VLOOKUP(D5,DB!A:I,9,0),"")</f>
        <v>Latis</v>
      </c>
    </row>
    <row r="6" spans="1:16" ht="15" customHeight="1">
      <c r="A6" s="135" t="s">
        <v>39119</v>
      </c>
      <c r="B6" s="135" t="str">
        <f>IFERROR(VLOOKUP(D6,DB!A:K,11,0),"")</f>
        <v>R4</v>
      </c>
      <c r="C6" s="94">
        <v>1</v>
      </c>
      <c r="D6" s="92" t="s">
        <v>37238</v>
      </c>
      <c r="E6" s="95" t="s">
        <v>39021</v>
      </c>
      <c r="F6" s="96">
        <v>45976.66302083333</v>
      </c>
      <c r="G6" s="97">
        <f ca="1">IFERROR(NOW()-F6,"")</f>
        <v>6.4718287037976552E-2</v>
      </c>
      <c r="H6" s="96">
        <v>45976.657060185185</v>
      </c>
      <c r="I6" s="135" t="str">
        <f>IFERROR(VLOOKUP(D6,DB!A:F,6,0),"")</f>
        <v>Generator-SG</v>
      </c>
      <c r="J6" s="135" t="str">
        <f>IFERROR(VLOOKUP(D6,DB!A:G,7,0),"")</f>
        <v>Dead</v>
      </c>
      <c r="K6" s="98" t="s">
        <v>39120</v>
      </c>
      <c r="L6" s="92" t="str">
        <f>IFERROR(VLOOKUP(D6,DB!A:I,9,0),"")</f>
        <v>Latis</v>
      </c>
    </row>
    <row r="7" spans="1:16" ht="15" customHeight="1">
      <c r="A7" s="135" t="s">
        <v>39121</v>
      </c>
      <c r="B7" s="135" t="str">
        <f>IFERROR(VLOOKUP(D7,DB!A:K,11,0),"")</f>
        <v>R4</v>
      </c>
      <c r="C7" s="94">
        <v>2</v>
      </c>
      <c r="D7" s="92" t="s">
        <v>34889</v>
      </c>
      <c r="E7" s="95" t="s">
        <v>39021</v>
      </c>
      <c r="F7" s="96">
        <v>45976.666539351849</v>
      </c>
      <c r="G7" s="97">
        <f ca="1">IFERROR(NOW()-F7,"")</f>
        <v>6.1199768519145437E-2</v>
      </c>
      <c r="H7" s="96">
        <v>45976.617766203701</v>
      </c>
      <c r="I7" s="135" t="str">
        <f>IFERROR(VLOOKUP(D7,DB!A:F,6,0),"")</f>
        <v>SCECO</v>
      </c>
      <c r="J7" s="135" t="str">
        <f>IFERROR(VLOOKUP(D7,DB!A:G,7,0),"")</f>
        <v>Vandalized</v>
      </c>
      <c r="K7" s="98" t="s">
        <v>39122</v>
      </c>
      <c r="L7" s="92" t="str">
        <f>IFERROR(VLOOKUP(D7,DB!A:I,9,0),"")</f>
        <v>Latis</v>
      </c>
    </row>
    <row r="8" spans="1:16" ht="15" customHeight="1">
      <c r="A8" s="135"/>
      <c r="B8" s="135" t="str">
        <f>IFERROR(VLOOKUP(D8,DB!A:K,11,0),"")</f>
        <v/>
      </c>
      <c r="C8" s="94"/>
      <c r="D8" s="92"/>
      <c r="E8" s="95"/>
      <c r="F8" s="96"/>
      <c r="G8" s="97">
        <f ca="1">IFERROR(NOW()-F8,"")</f>
        <v>45976.727739120368</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45976.727739120368</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45976.727739120368</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45976.727739120368</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45976.727739120368</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45976.727739120368</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45976.727739120368</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45976.727739120368</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45976.727739120368</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45976.727739120368</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45976.727739120368</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45976.727739120368</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45976.727739120368</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45976.727739120368</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45976.727739120368</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45976.727739120368</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45976.727739120368</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45976.727739120368</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45976.727739120368</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45976.727739120368</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45976.727739120368</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45976.727739120368</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45976.727739120368</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45976.727739120368</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45976.727739120368</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45976.727739120368</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45976.727739120368</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45976.727739120368</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45976.727739120368</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45976.727739120368</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45976.727739120368</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45976.727739120368</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45976.727739120368</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45976.727739120368</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45976.727739120368</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45976.727739120368</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45976.727739120368</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45976.727739120368</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45976.727739120368</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45976.727739120368</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45976.727739120368</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45976.727739120368</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45976.727739120368</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45976.727739120368</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45976.727739120368</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45976.727739120368</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45976.727739120368</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45976.727739120368</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45976.727739120368</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45976.727739120368</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45976.727739120368</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45976.727739120368</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45976.727739120368</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45976.727739120368</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45976.727739120368</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45976.727739120368</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45976.727739120368</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45976.727739120368</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45976.727739120368</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45976.727739120368</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45976.727739120368</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45976.727739120368</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45976.727739120368</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45976.727739120368</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45976.727739120368</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45976.727739120368</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45976.727739120368</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45976.727739120368</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45976.727739120368</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45976.727739120368</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45976.727739120368</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45976.727739120368</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45976.727739120368</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45976.727739120368</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45976.727739120368</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97">
        <f ca="1">IFERROR(NOW()-F83,"")</f>
        <v>45976.727739120368</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97">
        <f ca="1">IFERROR(NOW()-F84,"")</f>
        <v>45976.727739120368</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97">
        <f ca="1">IFERROR(NOW()-F85,"")</f>
        <v>45976.727739120368</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97">
        <f ca="1">IFERROR(NOW()-F86,"")</f>
        <v>45976.727739120368</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97">
        <f ca="1">IFERROR(NOW()-F87,"")</f>
        <v>45976.727739120368</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97">
        <f ca="1">IFERROR(NOW()-F88,"")</f>
        <v>45976.727739120368</v>
      </c>
      <c r="H88" s="96"/>
      <c r="I88" s="135" t="str">
        <f>IFERROR(VLOOKUP(D88,DB!A:F,6,0),"")</f>
        <v/>
      </c>
      <c r="J88" s="135" t="str">
        <f>IFERROR(VLOOKUP(D88,DB!A:G,7,0),"")</f>
        <v/>
      </c>
      <c r="K88" s="98"/>
      <c r="L88" s="92" t="str">
        <f>IFERROR(VLOOKUP(D88,DB!A:I,9,0),"")</f>
        <v/>
      </c>
    </row>
  </sheetData>
  <dataValidations count="2">
    <dataValidation allowBlank="1" showInputMessage="1" showErrorMessage="1" sqref="E1" xr:uid="{A4F81451-56CC-4543-9497-104C4E44EE4B}"/>
    <dataValidation type="list" allowBlank="1" showInputMessage="1" showErrorMessage="1" sqref="E2:E8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29"/>
  <sheetViews>
    <sheetView workbookViewId="0">
      <selection activeCell="D8" sqref="D8"/>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39123</v>
      </c>
      <c r="B2" s="37" t="str">
        <f>IFERROR(VLOOKUP(D2,DB!A:K,11,0),"")</f>
        <v>R5</v>
      </c>
      <c r="C2" s="37">
        <v>3</v>
      </c>
      <c r="D2" s="107" t="s">
        <v>36011</v>
      </c>
      <c r="E2" s="37" t="s">
        <v>39021</v>
      </c>
      <c r="F2" s="38">
        <v>45891.832060185188</v>
      </c>
      <c r="G2" s="116">
        <f ca="1">IFERROR(NOW()-F2,"")</f>
        <v>84.895678935179603</v>
      </c>
      <c r="H2" s="38">
        <v>45891.790393518517</v>
      </c>
      <c r="I2" s="37" t="str">
        <f>IFERROR(VLOOKUP(D2,DB!A:F,6,0),"")</f>
        <v>Generator-SG</v>
      </c>
      <c r="J2" s="37" t="str">
        <f>IFERROR(VLOOKUP(D2,DB!A:G,7,0),"")</f>
        <v>Vandalized</v>
      </c>
      <c r="K2" s="37" t="s">
        <v>39124</v>
      </c>
      <c r="L2" s="37" t="str">
        <f>IFERROR(VLOOKUP(D2,DB!A:I,9,0),"")</f>
        <v>Latis</v>
      </c>
      <c r="M2" s="106"/>
    </row>
    <row r="3" spans="1:13" ht="30">
      <c r="A3" s="37" t="s">
        <v>39125</v>
      </c>
      <c r="B3" s="37" t="str">
        <f>IFERROR(VLOOKUP(D3,DB!A:K,11,0),"")</f>
        <v>R5</v>
      </c>
      <c r="C3" s="37">
        <v>1</v>
      </c>
      <c r="D3" s="37" t="s">
        <v>33268</v>
      </c>
      <c r="E3" s="37" t="s">
        <v>39100</v>
      </c>
      <c r="F3" s="38">
        <v>45926.188877314817</v>
      </c>
      <c r="G3" s="116">
        <f t="shared" ref="G3" ca="1" si="0">IFERROR(NOW()-F3,"")</f>
        <v>50.538861805551278</v>
      </c>
      <c r="H3" s="38">
        <v>45926.158159722225</v>
      </c>
      <c r="I3" s="37" t="str">
        <f>IFERROR(VLOOKUP(D3,DB!A:F,6,0),"")</f>
        <v>SCECO</v>
      </c>
      <c r="J3" s="37" t="str">
        <f>IFERROR(VLOOKUP(D3,DB!A:G,7,0),"")</f>
        <v>Good</v>
      </c>
      <c r="K3" s="37" t="s">
        <v>39126</v>
      </c>
      <c r="L3" s="37" t="str">
        <f>IFERROR(VLOOKUP(D3,DB!A:I,9,0),"")</f>
        <v>Latis</v>
      </c>
      <c r="M3" s="106"/>
    </row>
    <row r="4" spans="1:13" ht="48" customHeight="1">
      <c r="A4" s="124" t="s">
        <v>39127</v>
      </c>
      <c r="B4" s="124" t="str">
        <f>IFERROR(VLOOKUP(D4,DB!A:K,11,0),"")</f>
        <v>R5</v>
      </c>
      <c r="C4" s="124">
        <v>1</v>
      </c>
      <c r="D4" s="124" t="s">
        <v>34758</v>
      </c>
      <c r="E4" s="124" t="s">
        <v>39100</v>
      </c>
      <c r="F4" s="125">
        <v>45948.661111111112</v>
      </c>
      <c r="G4" s="126">
        <f t="shared" ref="G4" ca="1" si="1">IFERROR(NOW()-F4,"")</f>
        <v>28.06662800925551</v>
      </c>
      <c r="H4" s="125">
        <v>45948.661111111112</v>
      </c>
      <c r="I4" s="124" t="str">
        <f>IFERROR(VLOOKUP(D4,DB!A:F,6,0),"")</f>
        <v>SCECO</v>
      </c>
      <c r="J4" s="124" t="str">
        <f>IFERROR(VLOOKUP(D4,DB!A:G,7,0),"")</f>
        <v>Dead</v>
      </c>
      <c r="K4" s="124" t="s">
        <v>39128</v>
      </c>
      <c r="L4" s="124" t="str">
        <f>IFERROR(VLOOKUP(D4,DB!A:I,9,0),"")</f>
        <v>Latis</v>
      </c>
    </row>
    <row r="5" spans="1:13" ht="30.75">
      <c r="A5" s="124" t="s">
        <v>39129</v>
      </c>
      <c r="B5" s="124" t="s">
        <v>5443</v>
      </c>
      <c r="C5" s="124">
        <v>1</v>
      </c>
      <c r="D5" s="124" t="s">
        <v>32330</v>
      </c>
      <c r="E5" s="124" t="s">
        <v>39021</v>
      </c>
      <c r="F5" s="125">
        <v>45968.848599537036</v>
      </c>
      <c r="G5" s="126">
        <v>0.54726851851851854</v>
      </c>
      <c r="H5" s="125">
        <v>45968.827465277776</v>
      </c>
      <c r="I5" s="124" t="s">
        <v>22</v>
      </c>
      <c r="J5" s="124" t="s">
        <v>65</v>
      </c>
      <c r="K5" s="124" t="s">
        <v>39130</v>
      </c>
      <c r="L5" s="124" t="s">
        <v>8145</v>
      </c>
    </row>
    <row r="6" spans="1:13">
      <c r="A6" s="124" t="s">
        <v>39131</v>
      </c>
      <c r="B6" s="124" t="str">
        <f>IFERROR(VLOOKUP(D6,DB!A:K,11,0),"")</f>
        <v>R5</v>
      </c>
      <c r="C6" s="124">
        <v>1</v>
      </c>
      <c r="D6" s="124" t="s">
        <v>38409</v>
      </c>
      <c r="E6" s="124" t="s">
        <v>39021</v>
      </c>
      <c r="F6" s="124"/>
      <c r="G6" s="126">
        <f t="shared" ref="G6:G42" ca="1" si="2">IFERROR(NOW()-F6,"")</f>
        <v>45976.727739120368</v>
      </c>
      <c r="H6" s="125">
        <v>45976.36105324074</v>
      </c>
      <c r="I6" s="124" t="str">
        <f>IFERROR(VLOOKUP(D6,DB!A:F,6,0),"")</f>
        <v>SCECO</v>
      </c>
      <c r="J6" s="124" t="str">
        <f>IFERROR(VLOOKUP(D6,DB!A:G,7,0),"")</f>
        <v>Good</v>
      </c>
      <c r="K6" s="124" t="s">
        <v>39132</v>
      </c>
      <c r="L6" s="124" t="str">
        <f>IFERROR(VLOOKUP(D6,DB!A:I,9,0),"")</f>
        <v>Latis</v>
      </c>
    </row>
    <row r="7" spans="1:13" ht="30.75">
      <c r="A7" s="124" t="s">
        <v>39131</v>
      </c>
      <c r="B7" s="124" t="str">
        <f>IFERROR(VLOOKUP(D7,DB!A:K,11,0),"")</f>
        <v>R5</v>
      </c>
      <c r="C7" s="124">
        <v>3</v>
      </c>
      <c r="D7" s="124" t="s">
        <v>38148</v>
      </c>
      <c r="E7" s="124" t="s">
        <v>39021</v>
      </c>
      <c r="F7" s="124"/>
      <c r="G7" s="126">
        <f t="shared" ca="1" si="2"/>
        <v>45976.727739120368</v>
      </c>
      <c r="H7" s="125">
        <v>45976.442164351851</v>
      </c>
      <c r="I7" s="124" t="str">
        <f>IFERROR(VLOOKUP(D7,DB!A:F,6,0),"")</f>
        <v>SCECO</v>
      </c>
      <c r="J7" s="124" t="str">
        <f>IFERROR(VLOOKUP(D7,DB!A:G,7,0),"")</f>
        <v>Haj Removal</v>
      </c>
      <c r="K7" s="124" t="s">
        <v>39133</v>
      </c>
      <c r="L7" s="124" t="str">
        <f>IFERROR(VLOOKUP(D7,DB!A:I,9,0),"")</f>
        <v>Latis</v>
      </c>
    </row>
    <row r="8" spans="1:13">
      <c r="A8" s="124" t="s">
        <v>39134</v>
      </c>
      <c r="B8" s="124" t="str">
        <f>IFERROR(VLOOKUP(D8,DB!A:K,11,0),"")</f>
        <v>R5</v>
      </c>
      <c r="C8" s="124">
        <v>1</v>
      </c>
      <c r="D8" s="124" t="s">
        <v>32205</v>
      </c>
      <c r="E8" s="124" t="s">
        <v>39100</v>
      </c>
      <c r="F8" s="158">
        <v>45976.662719907406</v>
      </c>
      <c r="G8" s="126">
        <f t="shared" ca="1" si="2"/>
        <v>6.5019212961487938E-2</v>
      </c>
      <c r="H8" s="158">
        <v>45976.656805555554</v>
      </c>
      <c r="I8" s="124" t="str">
        <f>IFERROR(VLOOKUP(D8,DB!A:F,6,0),"")</f>
        <v>SCECO</v>
      </c>
      <c r="J8" s="124" t="str">
        <f>IFERROR(VLOOKUP(D8,DB!A:G,7,0),"")</f>
        <v>Good</v>
      </c>
      <c r="K8" s="124" t="s">
        <v>39135</v>
      </c>
      <c r="L8" s="124" t="str">
        <f>IFERROR(VLOOKUP(D8,DB!A:I,9,0),"")</f>
        <v>Latis</v>
      </c>
    </row>
    <row r="9" spans="1:13" ht="30.75">
      <c r="A9" s="124" t="s">
        <v>39131</v>
      </c>
      <c r="B9" s="124" t="str">
        <f>IFERROR(VLOOKUP(D9,DB!A:K,11,0),"")</f>
        <v>R5</v>
      </c>
      <c r="C9" s="124">
        <v>2</v>
      </c>
      <c r="D9" s="124" t="s">
        <v>38268</v>
      </c>
      <c r="E9" s="124" t="s">
        <v>39021</v>
      </c>
      <c r="F9" s="124"/>
      <c r="G9" s="126">
        <f t="shared" ca="1" si="2"/>
        <v>45976.727739120368</v>
      </c>
      <c r="H9" s="158">
        <v>45976.54896990741</v>
      </c>
      <c r="I9" s="124" t="str">
        <f>IFERROR(VLOOKUP(D9,DB!A:F,6,0),"")</f>
        <v>SCECO</v>
      </c>
      <c r="J9" s="124" t="str">
        <f>IFERROR(VLOOKUP(D9,DB!A:G,7,0),"")</f>
        <v>Good</v>
      </c>
      <c r="K9" s="124" t="s">
        <v>39133</v>
      </c>
      <c r="L9" s="124" t="str">
        <f>IFERROR(VLOOKUP(D9,DB!A:I,9,0),"")</f>
        <v>Latis</v>
      </c>
    </row>
    <row r="10" spans="1:13">
      <c r="A10" s="124" t="s">
        <v>39131</v>
      </c>
      <c r="B10" s="124" t="str">
        <f>IFERROR(VLOOKUP(D10,DB!A:K,11,0),"")</f>
        <v>R5</v>
      </c>
      <c r="C10" s="124">
        <v>1</v>
      </c>
      <c r="D10" s="124" t="s">
        <v>33353</v>
      </c>
      <c r="E10" s="124" t="s">
        <v>39021</v>
      </c>
      <c r="F10" s="124"/>
      <c r="G10" s="126">
        <f t="shared" ca="1" si="2"/>
        <v>45976.727739120368</v>
      </c>
      <c r="H10" s="158">
        <v>45976.567210648151</v>
      </c>
      <c r="I10" s="124" t="str">
        <f>IFERROR(VLOOKUP(D10,DB!A:F,6,0),"")</f>
        <v>SCECO</v>
      </c>
      <c r="J10" s="124" t="str">
        <f>IFERROR(VLOOKUP(D10,DB!A:G,7,0),"")</f>
        <v>Weak</v>
      </c>
      <c r="K10" s="124"/>
      <c r="L10" s="124" t="str">
        <f>IFERROR(VLOOKUP(D10,DB!A:I,9,0),"")</f>
        <v>Latis</v>
      </c>
    </row>
    <row r="11" spans="1:13">
      <c r="A11" s="124"/>
      <c r="B11" s="124" t="str">
        <f>IFERROR(VLOOKUP(D11,DB!A:K,11,0),"")</f>
        <v/>
      </c>
      <c r="C11" s="124"/>
      <c r="D11" s="124"/>
      <c r="E11" s="124"/>
      <c r="F11" s="124"/>
      <c r="G11" s="126">
        <f t="shared" ca="1" si="2"/>
        <v>45976.727739120368</v>
      </c>
      <c r="H11" s="124"/>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45976.727739120368</v>
      </c>
      <c r="H12" s="124"/>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45976.727739120368</v>
      </c>
      <c r="H13" s="124"/>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45976.727739120368</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45976.727739120368</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45976.727739120368</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45976.727739120368</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45976.727739120368</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45976.727739120368</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45976.727739120368</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45976.727739120368</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45976.727739120368</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45976.727739120368</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45976.727739120368</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45976.727739120368</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45976.727739120368</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45976.727739120368</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45976.727739120368</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45976.727739120368</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45976.727739120368</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45976.727739120368</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45976.727739120368</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45976.727739120368</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45976.727739120368</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45976.727739120368</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4">
        <f t="shared" ca="1" si="2"/>
        <v>45976.727739120368</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4">
        <f t="shared" ca="1" si="2"/>
        <v>45976.727739120368</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4">
        <f t="shared" ca="1" si="2"/>
        <v>45976.727739120368</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4">
        <f t="shared" ca="1" si="2"/>
        <v>45976.727739120368</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4">
        <f t="shared" ca="1" si="2"/>
        <v>45976.727739120368</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2"/>
        <v>45976.727739120368</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ca="1" si="2"/>
        <v>45976.727739120368</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ref="G43:G106" ca="1" si="3">IFERROR(NOW()-F43,"")</f>
        <v>45976.727739120368</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3"/>
        <v>45976.727739120368</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3"/>
        <v>45976.727739120368</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3"/>
        <v>45976.727739120368</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3"/>
        <v>45976.727739120368</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3"/>
        <v>45976.727739120368</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3"/>
        <v>45976.727739120368</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45976.727739120368</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45976.727739120368</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45976.727739120368</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45976.727739120368</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45976.727739120368</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45976.727739120368</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45976.727739120368</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45976.727739120368</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45976.727739120368</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45976.727739120368</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45976.727739120368</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45976.727739120368</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45976.727739120368</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45976.727739120368</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45976.727739120368</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45976.727739120368</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45976.727739120368</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45976.727739120368</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45976.727739120368</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45976.727739120368</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45976.727739120368</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45976.727739120368</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45976.727739120368</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45976.727739120368</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45976.727739120368</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45976.727739120368</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45976.727739120368</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45976.727739120368</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45976.727739120368</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45976.727739120368</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45976.727739120368</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45976.727739120368</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45976.727739120368</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45976.727739120368</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45976.727739120368</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45976.727739120368</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45976.727739120368</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45976.727739120368</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45976.727739120368</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45976.727739120368</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45976.727739120368</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45976.727739120368</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45976.727739120368</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45976.727739120368</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45976.727739120368</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45976.727739120368</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45976.727739120368</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45976.727739120368</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45976.727739120368</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45976.727739120368</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45976.727739120368</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45976.727739120368</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45976.727739120368</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45976.727739120368</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45976.727739120368</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45976.727739120368</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45976.727739120368</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ref="G107:G170" ca="1" si="4">IFERROR(NOW()-F107,"")</f>
        <v>45976.727739120368</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4"/>
        <v>45976.727739120368</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4"/>
        <v>45976.727739120368</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4"/>
        <v>45976.727739120368</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4"/>
        <v>45976.727739120368</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4"/>
        <v>45976.727739120368</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4"/>
        <v>45976.727739120368</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45976.727739120368</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45976.727739120368</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45976.727739120368</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45976.727739120368</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45976.727739120368</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45976.727739120368</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45976.727739120368</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45976.727739120368</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45976.727739120368</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45976.727739120368</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45976.727739120368</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45976.727739120368</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45976.727739120368</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45976.727739120368</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45976.727739120368</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45976.727739120368</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45976.727739120368</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45976.727739120368</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45976.727739120368</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45976.727739120368</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45976.727739120368</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45976.727739120368</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45976.727739120368</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45976.727739120368</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45976.727739120368</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45976.727739120368</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45976.727739120368</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45976.727739120368</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45976.727739120368</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45976.727739120368</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45976.727739120368</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45976.727739120368</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45976.727739120368</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45976.727739120368</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45976.727739120368</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45976.727739120368</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45976.727739120368</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45976.727739120368</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45976.727739120368</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45976.727739120368</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45976.727739120368</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45976.727739120368</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45976.727739120368</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45976.727739120368</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45976.727739120368</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45976.727739120368</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45976.727739120368</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45976.727739120368</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45976.727739120368</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45976.727739120368</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45976.727739120368</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45976.727739120368</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45976.727739120368</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45976.727739120368</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45976.727739120368</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45976.727739120368</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45976.727739120368</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ref="G171:G234" ca="1" si="5">IFERROR(NOW()-F171,"")</f>
        <v>45976.727739120368</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5"/>
        <v>45976.727739120368</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5"/>
        <v>45976.727739120368</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5"/>
        <v>45976.727739120368</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5"/>
        <v>45976.727739120368</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5"/>
        <v>45976.727739120368</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5"/>
        <v>45976.727739120368</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5"/>
        <v>45976.727739120368</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5"/>
        <v>45976.727739120368</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5"/>
        <v>45976.727739120368</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5"/>
        <v>45976.727739120368</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5"/>
        <v>45976.727739120368</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45976.727739120368</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45976.727739120368</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45976.727739120368</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45976.727739120368</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45976.727739120368</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45976.727739120368</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45976.727739120368</v>
      </c>
      <c r="H189" s="124"/>
      <c r="I189" s="124" t="str">
        <f>IFERROR(VLOOKUP(D189,DB!A:F,6,0),"")</f>
        <v/>
      </c>
      <c r="J189" s="124" t="str">
        <f>IFERROR(VLOOKUP(D189,DB!A:G,7,0),"")</f>
        <v/>
      </c>
      <c r="K189" s="124"/>
      <c r="L189" s="124" t="str">
        <f>IFERROR(VLOOKUP(D189,DB!A:I,9,0),"")</f>
        <v/>
      </c>
    </row>
    <row r="190" spans="1:12">
      <c r="A190" s="124"/>
      <c r="B190" s="124"/>
      <c r="C190" s="124"/>
      <c r="D190" s="124"/>
      <c r="E190" s="124"/>
      <c r="F190" s="124"/>
      <c r="G190" s="124"/>
      <c r="H190" s="124"/>
      <c r="I190" s="124"/>
      <c r="J190" s="124"/>
      <c r="K190" s="124"/>
      <c r="L190" s="124"/>
    </row>
    <row r="191" spans="1:12">
      <c r="A191" s="124"/>
      <c r="B191" s="124"/>
      <c r="C191" s="124"/>
      <c r="D191" s="124"/>
      <c r="E191" s="124"/>
      <c r="F191" s="124"/>
      <c r="G191" s="124"/>
      <c r="H191" s="124"/>
      <c r="I191" s="124"/>
      <c r="J191" s="124"/>
      <c r="K191" s="124"/>
      <c r="L191" s="124"/>
    </row>
    <row r="192" spans="1:12">
      <c r="A192" s="124"/>
      <c r="B192" s="124"/>
      <c r="C192" s="124"/>
      <c r="D192" s="124"/>
      <c r="E192" s="124"/>
      <c r="F192" s="124"/>
      <c r="G192" s="124"/>
      <c r="H192" s="124"/>
      <c r="I192" s="124"/>
      <c r="J192" s="124"/>
      <c r="K192" s="124"/>
      <c r="L192" s="124"/>
    </row>
    <row r="193" spans="1:12">
      <c r="A193" s="124"/>
      <c r="B193" s="124"/>
      <c r="C193" s="124"/>
      <c r="D193" s="124"/>
      <c r="E193" s="124"/>
      <c r="F193" s="124"/>
      <c r="G193" s="124"/>
      <c r="H193" s="124"/>
      <c r="I193" s="124"/>
      <c r="J193" s="124"/>
      <c r="K193" s="124"/>
      <c r="L193" s="124"/>
    </row>
    <row r="194" spans="1:12">
      <c r="A194" s="124"/>
      <c r="B194" s="124"/>
      <c r="C194" s="124"/>
      <c r="D194" s="124"/>
      <c r="E194" s="124"/>
      <c r="F194" s="124"/>
      <c r="G194" s="124"/>
      <c r="H194" s="124"/>
      <c r="I194" s="124"/>
      <c r="J194" s="124"/>
      <c r="K194" s="124"/>
      <c r="L194" s="124"/>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sheetData>
  <dataValidations count="2">
    <dataValidation allowBlank="1" showInputMessage="1" showErrorMessage="1" sqref="E1" xr:uid="{920C6338-E771-4DAE-8C89-92A9093EA4DE}"/>
    <dataValidation type="list" allowBlank="1" showInputMessage="1" showErrorMessage="1" sqref="E2:E18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13"/>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39136</v>
      </c>
      <c r="B2" s="141" t="str">
        <f>IFERROR(VLOOKUP(D2,DB!A:K,11,0),"")</f>
        <v>R6</v>
      </c>
      <c r="C2" s="142">
        <v>1</v>
      </c>
      <c r="D2" s="141" t="s">
        <v>37870</v>
      </c>
      <c r="E2" s="124" t="s">
        <v>39021</v>
      </c>
      <c r="F2" s="143">
        <v>45976.598136574074</v>
      </c>
      <c r="G2" s="105">
        <f t="shared" ref="G2:G15" ca="1" si="0">IFERROR(NOW()-F2,"-")</f>
        <v>0.12960254629433621</v>
      </c>
      <c r="H2" s="143">
        <v>45976.592048611114</v>
      </c>
      <c r="I2" s="141" t="str">
        <f>IFERROR(VLOOKUP(D2,DB!A:F,6,0),"")</f>
        <v>SCECO</v>
      </c>
      <c r="J2" s="141" t="str">
        <f>IFERROR(VLOOKUP(D2,DB!A:G,7,0),"")</f>
        <v>No BB Shifted</v>
      </c>
      <c r="K2" s="144" t="s">
        <v>39137</v>
      </c>
      <c r="L2" s="145" t="str">
        <f>IFERROR(VLOOKUP(D2,DB!A:I,9,0),"")</f>
        <v>Latis</v>
      </c>
    </row>
    <row r="3" spans="1:16382" ht="31.5" customHeight="1">
      <c r="A3" s="140"/>
      <c r="B3" s="141" t="str">
        <f>IFERROR(VLOOKUP(D3,DB!A:K,11,0),"")</f>
        <v/>
      </c>
      <c r="C3" s="142"/>
      <c r="D3" s="141"/>
      <c r="E3" s="124"/>
      <c r="F3" s="143"/>
      <c r="G3" s="105">
        <f t="shared" ca="1" si="0"/>
        <v>45976.727739120368</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45976.727739120368</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45976.727739120368</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45976.727739120368</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45976.727739120368</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45976.727739120368</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45976.727739120368</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45976.727739120368</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45976.727739120368</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45976.727739120368</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45976.727739120368</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45976.727739120368</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45976.727739120368</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ref="G16:G79" ca="1" si="1">IFERROR(NOW()-F16,"-")</f>
        <v>45976.727739120368</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45976.727739120368</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45976.727739120368</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45976.727739120368</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45976.727739120368</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45976.727739120368</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45976.727739120368</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45976.727739120368</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45976.727739120368</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45976.727739120368</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45976.727739120368</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45976.727739120368</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45976.727739120368</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45976.727739120368</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45976.727739120368</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45976.727739120368</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45976.727739120368</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45976.727739120368</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45976.727739120368</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45976.727739120368</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45976.727739120368</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45976.727739120368</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45976.727739120368</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45976.727739120368</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45976.727739120368</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45976.727739120368</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45976.727739120368</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45976.727739120368</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45976.727739120368</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45976.727739120368</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45976.727739120368</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45976.727739120368</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45976.727739120368</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45976.727739120368</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45976.727739120368</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45976.727739120368</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45976.727739120368</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45976.727739120368</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45976.727739120368</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45976.727739120368</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45976.727739120368</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45976.727739120368</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45976.727739120368</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45976.727739120368</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45976.727739120368</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45976.727739120368</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45976.727739120368</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45976.727739120368</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45976.727739120368</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45976.727739120368</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45976.727739120368</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45976.727739120368</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45976.727739120368</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45976.727739120368</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45976.727739120368</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45976.727739120368</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45976.727739120368</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45976.727739120368</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45976.727739120368</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45976.727739120368</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45976.727739120368</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45976.727739120368</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45976.727739120368</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45976.727739120368</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ref="G80:G113" ca="1" si="2">IFERROR(NOW()-F80,"-")</f>
        <v>45976.727739120368</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45976.727739120368</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45976.727739120368</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45976.727739120368</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45976.727739120368</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45976.727739120368</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45976.727739120368</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45976.727739120368</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45976.727739120368</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45976.727739120368</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45976.727739120368</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45976.727739120368</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45976.727739120368</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45976.727739120368</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45976.727739120368</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45976.727739120368</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45976.727739120368</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45976.727739120368</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45976.727739120368</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45976.727739120368</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45976.727739120368</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45976.727739120368</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45976.727739120368</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45976.727739120368</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45976.727739120368</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45976.727739120368</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45976.727739120368</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45976.727739120368</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45976.727739120368</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45976.727739120368</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45976.727739120368</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45976.727739120368</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45976.727739120368</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45976.727739120368</v>
      </c>
      <c r="H113" s="143"/>
      <c r="I113" s="141" t="str">
        <f>IFERROR(VLOOKUP(D113,DB!A:F,6,0),"")</f>
        <v/>
      </c>
      <c r="J113" s="141" t="str">
        <f>IFERROR(VLOOKUP(D113,DB!A:G,7,0),"")</f>
        <v/>
      </c>
      <c r="K113" s="144"/>
      <c r="L113" s="145" t="str">
        <f>IFERROR(VLOOKUP(D113,DB!A:I,9,0),"")</f>
        <v/>
      </c>
    </row>
  </sheetData>
  <dataValidations count="2">
    <dataValidation allowBlank="1" showInputMessage="1" showErrorMessage="1" sqref="E1" xr:uid="{9E1BC488-8814-4F8A-8DBE-742B3278AB71}"/>
    <dataValidation type="list" allowBlank="1" showInputMessage="1" showErrorMessage="1" sqref="E2:E11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2025-11-15T14:27:57Z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