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416" documentId="13_ncr:1_{F6CB121F-512D-4AA6-A0C1-0FB36C537598}" xr6:coauthVersionLast="47" xr6:coauthVersionMax="47" xr10:uidLastSave="{3B425D01-6DA2-49D1-B569-E69A6F332123}"/>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6" i="6" l="1"/>
  <c r="G26" i="6"/>
  <c r="I26" i="6"/>
  <c r="J26" i="6"/>
  <c r="L26" i="6"/>
  <c r="B27" i="6"/>
  <c r="G27" i="6"/>
  <c r="I27" i="6"/>
  <c r="J27" i="6"/>
  <c r="L27" i="6"/>
  <c r="B28" i="6"/>
  <c r="G28" i="6"/>
  <c r="I28" i="6"/>
  <c r="J28" i="6"/>
  <c r="L28" i="6"/>
  <c r="B29" i="6"/>
  <c r="G29" i="6"/>
  <c r="I29" i="6"/>
  <c r="J29" i="6"/>
  <c r="L29" i="6"/>
  <c r="B30" i="6"/>
  <c r="G30" i="6"/>
  <c r="I30" i="6"/>
  <c r="J30" i="6"/>
  <c r="L30" i="6"/>
  <c r="B31" i="6"/>
  <c r="G31" i="6"/>
  <c r="I31" i="6"/>
  <c r="J31" i="6"/>
  <c r="L31" i="6"/>
  <c r="B32" i="6"/>
  <c r="G32" i="6"/>
  <c r="I32" i="6"/>
  <c r="J32" i="6"/>
  <c r="L32" i="6"/>
  <c r="B33" i="6"/>
  <c r="G33" i="6"/>
  <c r="I33" i="6"/>
  <c r="J33" i="6"/>
  <c r="L33" i="6"/>
  <c r="B34" i="6"/>
  <c r="G34" i="6"/>
  <c r="I34" i="6"/>
  <c r="J34" i="6"/>
  <c r="L34" i="6"/>
  <c r="B35" i="6"/>
  <c r="G35" i="6"/>
  <c r="I35" i="6"/>
  <c r="J35" i="6"/>
  <c r="L35" i="6"/>
  <c r="B16" i="6"/>
  <c r="G16" i="6"/>
  <c r="I16" i="6"/>
  <c r="J16" i="6"/>
  <c r="L16" i="6"/>
  <c r="B17" i="6"/>
  <c r="G17" i="6"/>
  <c r="I17" i="6"/>
  <c r="J17" i="6"/>
  <c r="L17" i="6"/>
  <c r="B18" i="6"/>
  <c r="G18" i="6"/>
  <c r="I18" i="6"/>
  <c r="J18" i="6"/>
  <c r="L18" i="6"/>
  <c r="B19" i="6"/>
  <c r="G19" i="6"/>
  <c r="I19" i="6"/>
  <c r="J19" i="6"/>
  <c r="L19" i="6"/>
  <c r="B20" i="6"/>
  <c r="G20" i="6"/>
  <c r="I20" i="6"/>
  <c r="J20" i="6"/>
  <c r="L20" i="6"/>
  <c r="B21" i="6"/>
  <c r="G21" i="6"/>
  <c r="I21" i="6"/>
  <c r="J21" i="6"/>
  <c r="L21" i="6"/>
  <c r="B22" i="6"/>
  <c r="G22" i="6"/>
  <c r="I22" i="6"/>
  <c r="J22" i="6"/>
  <c r="L22" i="6"/>
  <c r="B23" i="6"/>
  <c r="G23" i="6"/>
  <c r="I23" i="6"/>
  <c r="J23" i="6"/>
  <c r="L23" i="6"/>
  <c r="B24" i="6"/>
  <c r="G24" i="6"/>
  <c r="I24" i="6"/>
  <c r="J24" i="6"/>
  <c r="L24" i="6"/>
  <c r="B25" i="6"/>
  <c r="G25" i="6"/>
  <c r="I25" i="6"/>
  <c r="J25" i="6"/>
  <c r="L25" i="6"/>
  <c r="B4" i="4"/>
  <c r="B5" i="4"/>
  <c r="G2" i="6"/>
  <c r="G3" i="6"/>
  <c r="G4" i="6"/>
  <c r="G5" i="6"/>
  <c r="G6" i="6"/>
  <c r="G7" i="6"/>
  <c r="G8" i="6"/>
  <c r="G9" i="6"/>
  <c r="G10" i="6"/>
  <c r="G11" i="6"/>
  <c r="G12" i="6"/>
  <c r="G13" i="6"/>
  <c r="G14" i="6"/>
  <c r="G1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B3"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<sst xmlns="http://schemas.openxmlformats.org/spreadsheetml/2006/main" count="180279" uniqueCount="39124">
  <si>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</si>
  <si>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</si>
  <si>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</si>
  <si>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</si>
  <si>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</si>
  <si>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</si>
  <si>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</si>
  <si>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</si>
  <si>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</si>
  <si>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</si>
  <si>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</si>
  <si>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</si>
  <si>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</si>
  <si>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</si>
  <si>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</si>
  <si>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</si>
  <si>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</si>
  <si>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</si>
  <si>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</si>
  <si>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</si>
  <si>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</si>
  <si>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</si>
  <si>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</si>
  <si>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</si>
  <si>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</si>
  <si>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</si>
  <si>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</si>
  <si>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</si>
  <si>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</si>
  <si>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</si>
  <si>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</si>
  <si>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</si>
  <si>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</si>
  <si>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</si>
  <si>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</si>
  <si>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</si>
  <si>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</si>
  <si>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</si>
  <si>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</si>
  <si>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</si>
  <si>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</si>
  <si>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</si>
  <si>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</si>
  <si>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</si>
  <si>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</si>
  <si>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</si>
  <si>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</si>
  <si>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</si>
  <si>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</si>
  <si>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</si>
  <si>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</si>
  <si>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</si>
  <si>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</si>
  <si>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</si>
  <si>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</si>
  <si>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</si>
  <si>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</si>
  <si>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</si>
  <si>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</si>
  <si>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</si>
  <si>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</si>
  <si>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</si>
  <si>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</si>
  <si>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</si>
  <si>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</si>
  <si>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</si>
  <si>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</si>
  <si>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</si>
  <si>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</si>
  <si>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</si>
  <si>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</si>
  <si>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</si>
  <si>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</si>
  <si>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</si>
  <si>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</si>
  <si>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</si>
  <si>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</si>
  <si>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</si>
  <si>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</si>
  <si>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</si>
  <si>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</si>
  <si>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</si>
  <si>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</si>
  <si>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</si>
  <si>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</si>
  <si>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</si>
  <si>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</si>
  <si>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</si>
  <si>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</si>
  <si>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</si>
  <si>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</si>
  <si>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</si>
  <si>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</si>
  <si>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</si>
  <si>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</si>
  <si>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</si>
  <si>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</si>
  <si>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</si>
  <si>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</si>
  <si>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</si>
  <si>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</si>
  <si>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</si>
  <si>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</si>
  <si>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</si>
  <si>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</si>
  <si>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</si>
  <si>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</si>
  <si>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</si>
  <si>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</si>
  <si>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</si>
  <si>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</si>
  <si>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</si>
  <si>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</si>
  <si>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</si>
  <si>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</si>
  <si>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</si>
  <si>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</si>
  <si>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</si>
  <si>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</si>
  <si>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</si>
  <si>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</si>
  <si>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</si>
  <si>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</si>
  <si>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</si>
  <si>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</si>
  <si>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</si>
  <si>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</si>
  <si>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</si>
  <si>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</si>
  <si>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</si>
  <si>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</si>
  <si>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</si>
  <si>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</si>
  <si>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</si>
  <si>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</si>
  <si>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</si>
  <si>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</si>
  <si>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</si>
  <si>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</si>
  <si>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</si>
  <si>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</si>
  <si>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</si>
  <si>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</si>
  <si>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</si>
  <si>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</si>
  <si>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</si>
  <si>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</si>
  <si>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</si>
  <si>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</si>
  <si>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</si>
  <si>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</si>
  <si>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</si>
  <si>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</si>
  <si>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</si>
  <si>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</si>
  <si>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</si>
  <si>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</si>
  <si>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</si>
  <si>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</si>
  <si>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</si>
  <si>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</si>
  <si>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</si>
  <si>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</si>
  <si>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</si>
  <si>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</si>
  <si>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</si>
  <si>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</si>
  <si>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</si>
  <si>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</si>
  <si>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</si>
  <si>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</si>
  <si>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</si>
  <si>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</si>
  <si>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</si>
  <si>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</si>
  <si>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</si>
  <si>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</si>
  <si>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</si>
  <si>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</si>
  <si>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</si>
  <si>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</si>
  <si>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</si>
  <si>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</si>
  <si>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</si>
  <si>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</si>
  <si>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</si>
  <si>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</si>
  <si>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</si>
  <si>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</si>
  <si>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</si>
  <si>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</si>
  <si>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</si>
  <si>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</si>
  <si>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</si>
  <si>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</si>
  <si>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</si>
  <si>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</si>
  <si>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</si>
  <si>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</si>
  <si>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</si>
  <si>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</si>
  <si>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</si>
  <si>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</si>
  <si>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</si>
  <si>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</si>
  <si>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</si>
  <si>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</si>
  <si>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</si>
  <si>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</si>
  <si>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</si>
  <si>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</si>
  <si>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</si>
  <si>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</si>
  <si>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</si>
  <si>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</si>
  <si>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</si>
  <si>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</si>
  <si>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</si>
  <si>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</si>
  <si>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</si>
  <si>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</si>
  <si>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</si>
  <si>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</si>
  <si>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</si>
  <si>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</si>
  <si>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</si>
  <si>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</si>
  <si>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</si>
  <si>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</si>
  <si>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</si>
  <si>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</si>
  <si>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</si>
  <si>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</si>
  <si>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</si>
  <si>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</si>
  <si>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</si>
  <si>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</si>
  <si>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</si>
  <si>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</si>
  <si>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</si>
  <si>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</si>
  <si>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</si>
  <si>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</si>
  <si>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</si>
  <si>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</si>
  <si>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</si>
  <si>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</si>
  <si>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</si>
  <si>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</si>
  <si>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</si>
  <si>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</si>
  <si>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</si>
  <si>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</si>
  <si>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</si>
  <si>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</si>
  <si>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</si>
  <si>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</si>
  <si>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</si>
  <si>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</si>
  <si>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</si>
  <si>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</si>
  <si>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</si>
  <si>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</si>
  <si>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</si>
  <si>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</si>
  <si>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</si>
  <si>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</si>
  <si>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</si>
  <si>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</si>
  <si>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</si>
  <si>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</si>
  <si>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</si>
  <si>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</si>
  <si>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</si>
  <si>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</si>
  <si>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</si>
  <si>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</si>
  <si>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</si>
  <si>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</si>
  <si>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</si>
  <si>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</si>
  <si>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</si>
  <si>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</si>
  <si>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</si>
  <si>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</si>
  <si>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</si>
  <si>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</si>
  <si>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</si>
  <si>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</si>
  <si>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</si>
  <si>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</si>
  <si>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</si>
  <si>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</si>
  <si>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</si>
  <si>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</si>
  <si>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</si>
  <si>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</si>
  <si>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</si>
  <si>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</si>
  <si>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</si>
  <si>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</si>
  <si>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</si>
  <si>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</si>
  <si>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</si>
  <si>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</si>
  <si>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</si>
  <si>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</si>
  <si>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</si>
  <si>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</si>
  <si>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</si>
  <si>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</si>
  <si>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</si>
  <si>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</si>
  <si>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</si>
  <si>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</si>
  <si>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</si>
  <si>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</si>
  <si>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</si>
  <si>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</si>
  <si>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</si>
  <si>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</si>
  <si>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</si>
  <si>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</si>
  <si>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</si>
  <si>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</si>
  <si>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</si>
  <si>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</si>
  <si>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</si>
  <si>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</si>
  <si>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</si>
  <si>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</si>
  <si>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</si>
  <si>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</si>
  <si>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</si>
  <si>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</si>
  <si>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</si>
  <si>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</si>
  <si>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</si>
  <si>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</si>
  <si>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</si>
  <si>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</si>
  <si>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</si>
  <si>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</si>
  <si>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</si>
  <si>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</si>
  <si>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</si>
  <si>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</si>
  <si>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</si>
  <si>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</si>
  <si>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</si>
  <si>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</si>
  <si>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</si>
  <si>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</si>
  <si>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</si>
  <si>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</si>
  <si>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</si>
  <si>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</si>
  <si>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</si>
  <si>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</si>
  <si>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</si>
  <si>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</si>
  <si>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</si>
  <si>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</si>
  <si>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</si>
  <si>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</si>
  <si>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</si>
  <si>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</si>
  <si>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</si>
  <si>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</si>
  <si>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</si>
  <si>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</si>
  <si>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</si>
  <si>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</si>
  <si>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</si>
  <si>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</si>
  <si>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</si>
  <si>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</si>
  <si>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</si>
  <si>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</si>
  <si>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</si>
  <si>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</si>
  <si>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</si>
  <si>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</si>
  <si>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</si>
  <si>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</si>
  <si>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</si>
  <si>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</si>
  <si>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</si>
  <si>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</si>
  <si>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</si>
  <si>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</si>
  <si>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</si>
  <si>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</si>
  <si>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</si>
  <si>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</si>
  <si>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</si>
  <si>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</si>
  <si>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</si>
  <si>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</si>
  <si>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</si>
  <si>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</si>
  <si>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</si>
  <si>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</si>
  <si>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</si>
  <si>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</si>
  <si>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</si>
  <si>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</si>
  <si>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</si>
  <si>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</si>
  <si>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</si>
  <si>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</si>
  <si>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</si>
  <si>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</si>
  <si>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</si>
  <si>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</si>
  <si>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</si>
  <si>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</si>
  <si>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</si>
  <si>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</si>
  <si>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</si>
  <si>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</si>
  <si>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</si>
  <si>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</si>
  <si>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</si>
  <si>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</si>
  <si>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</si>
  <si>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</si>
  <si>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</si>
  <si>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</si>
  <si>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</si>
  <si>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</si>
  <si>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</si>
  <si>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</si>
  <si>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</si>
  <si>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</si>
  <si>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</si>
  <si>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</si>
  <si>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</si>
  <si>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</si>
  <si>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</si>
  <si>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</si>
  <si>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</si>
  <si>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</si>
  <si>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</si>
  <si>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</si>
  <si>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</si>
  <si>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</si>
  <si>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</si>
  <si>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</si>
  <si>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</si>
  <si>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</si>
  <si>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</si>
  <si>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</si>
  <si>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</si>
  <si>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</si>
  <si>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</si>
  <si>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</si>
  <si>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</si>
  <si>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</si>
  <si>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</si>
  <si>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</si>
  <si>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</si>
  <si>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</si>
  <si>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</si>
  <si>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</si>
  <si>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</si>
  <si>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</si>
  <si>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</si>
  <si>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</si>
  <si>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</si>
  <si>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</si>
  <si>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</si>
  <si>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</si>
  <si>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</si>
  <si>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</si>
  <si>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</si>
  <si>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</si>
  <si>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</si>
  <si>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</si>
  <si>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</si>
  <si>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</si>
  <si>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</si>
  <si>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</si>
  <si>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</si>
  <si>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</si>
  <si>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</si>
  <si>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</si>
  <si>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</si>
  <si>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</si>
  <si>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</si>
  <si>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</si>
  <si>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</si>
  <si>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</si>
  <si>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</si>
  <si>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</si>
  <si>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</si>
  <si>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</si>
  <si>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</si>
  <si>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</si>
  <si>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</si>
  <si>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</si>
  <si>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</si>
  <si>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</si>
  <si>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</si>
  <si>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</si>
  <si>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</si>
  <si>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</si>
  <si>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</si>
  <si>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</si>
  <si>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</si>
  <si>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</si>
  <si>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</si>
  <si>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</si>
  <si>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</si>
  <si>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</si>
  <si>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</si>
  <si>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</si>
  <si>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</si>
  <si>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</si>
  <si>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</si>
  <si>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</si>
  <si>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</si>
  <si>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</si>
  <si>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</si>
  <si>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</si>
  <si>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</si>
  <si>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</si>
  <si>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</si>
  <si>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</si>
  <si>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</si>
  <si>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</si>
  <si>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</si>
  <si>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</si>
  <si>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</si>
  <si>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</si>
  <si>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</si>
  <si>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</si>
  <si>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</si>
  <si>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</si>
  <si>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</si>
  <si>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</si>
  <si>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</si>
  <si>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</si>
  <si>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</si>
  <si>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</si>
  <si>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</si>
  <si>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</si>
  <si>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</si>
  <si>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</si>
  <si>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</si>
  <si>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</si>
  <si>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</si>
  <si>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</si>
  <si>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</si>
  <si>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</si>
  <si>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</si>
  <si>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</si>
  <si>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</si>
  <si>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</si>
  <si>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</si>
  <si>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</si>
  <si>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</si>
  <si>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</si>
  <si>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</si>
  <si>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</si>
  <si>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</si>
  <si>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</si>
  <si>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</si>
  <si>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</si>
  <si>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</si>
  <si>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</si>
  <si>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</si>
  <si>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</si>
  <si>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</si>
  <si>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</si>
  <si>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</si>
  <si>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</si>
  <si>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</si>
  <si>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</si>
  <si>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</si>
  <si>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</si>
  <si>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</si>
  <si>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</si>
  <si>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</si>
  <si>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</si>
  <si>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</si>
  <si>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</si>
  <si>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</si>
  <si>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</si>
  <si>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</si>
  <si>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</si>
  <si>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</si>
  <si>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</si>
  <si>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</si>
  <si>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</si>
  <si>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</si>
  <si>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</si>
  <si>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</si>
  <si>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</si>
  <si>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</si>
  <si>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</si>
  <si>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</si>
  <si>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</si>
  <si>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</si>
  <si>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</si>
  <si>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</si>
  <si>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</si>
  <si>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</si>
  <si>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</si>
  <si>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</si>
  <si>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</si>
  <si>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</si>
  <si>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</si>
  <si>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</si>
  <si>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</si>
  <si>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</si>
  <si>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</si>
  <si>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</si>
  <si>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</si>
  <si>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</si>
  <si>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</si>
  <si>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</si>
  <si>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</si>
  <si>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</si>
  <si>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</si>
  <si>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</si>
  <si>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</si>
  <si>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</si>
  <si>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</si>
  <si>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</si>
  <si>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</si>
  <si>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</si>
  <si>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</si>
  <si>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</si>
  <si>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</si>
  <si>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</si>
  <si>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</si>
  <si>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</si>
  <si>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</si>
  <si>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</si>
  <si>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</si>
  <si>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</si>
  <si>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</si>
  <si>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</si>
  <si>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</si>
  <si>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</si>
  <si>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</si>
  <si>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</si>
  <si>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</si>
  <si>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</si>
  <si>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</si>
  <si>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</si>
  <si>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</si>
  <si>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</si>
  <si>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</si>
  <si>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</si>
  <si>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</si>
  <si>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</si>
  <si>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</si>
  <si>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</si>
  <si>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</si>
  <si>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</si>
  <si>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</si>
  <si>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</si>
  <si>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</si>
  <si>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</si>
  <si>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</si>
  <si>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</si>
  <si>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</si>
  <si>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</si>
  <si>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</si>
  <si>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</si>
  <si>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</si>
  <si>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</si>
  <si>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</si>
  <si>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</si>
  <si>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</si>
  <si>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</si>
  <si>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</si>
  <si>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</si>
  <si>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</si>
  <si>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</si>
  <si>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</si>
  <si>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</si>
  <si>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</si>
  <si>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</si>
  <si>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</si>
  <si>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</si>
  <si>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</si>
  <si>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</si>
  <si>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</si>
  <si>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</si>
  <si>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</si>
  <si>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</si>
  <si>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</si>
  <si>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</si>
  <si>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</si>
  <si>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</si>
  <si>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</si>
  <si>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</si>
  <si>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</si>
  <si>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</si>
  <si>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</si>
  <si>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</si>
  <si>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</si>
  <si>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</si>
  <si>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</si>
  <si>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</si>
  <si>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</si>
  <si>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</si>
  <si>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</si>
  <si>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</si>
  <si>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</si>
  <si>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</si>
  <si>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</si>
  <si>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</si>
  <si>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</si>
  <si>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</si>
  <si>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</si>
  <si>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</si>
  <si>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</si>
  <si>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</si>
  <si>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</si>
  <si>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</si>
  <si>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</si>
  <si>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</si>
  <si>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</si>
  <si>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</si>
  <si>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</si>
  <si>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</si>
  <si>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</si>
  <si>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</si>
  <si>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</si>
  <si>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</si>
  <si>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</si>
  <si>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</si>
  <si>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</si>
  <si>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</si>
  <si>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</si>
  <si>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</si>
  <si>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</si>
  <si>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</si>
  <si>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</si>
  <si>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</si>
  <si>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</si>
  <si>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</si>
  <si>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</si>
  <si>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</si>
  <si>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</si>
  <si>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</si>
  <si>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</si>
  <si>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</si>
  <si>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</si>
  <si>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</si>
  <si>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</si>
  <si>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</si>
  <si>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</si>
  <si>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</si>
  <si>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</si>
  <si>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</si>
  <si>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</si>
  <si>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</si>
  <si>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</si>
  <si>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</si>
  <si>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</si>
  <si>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</si>
  <si>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</si>
  <si>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</si>
  <si>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</si>
  <si>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</si>
  <si>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</si>
  <si>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</si>
  <si>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</si>
  <si>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</si>
  <si>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</si>
  <si>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</si>
  <si>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</si>
  <si>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</si>
  <si>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</si>
  <si>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</si>
  <si>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</si>
  <si>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</si>
  <si>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</si>
  <si>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</si>
  <si>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</si>
  <si>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</si>
  <si>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</si>
  <si>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</si>
  <si>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</si>
  <si>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</si>
  <si>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</si>
  <si>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</si>
  <si>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</si>
  <si>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</si>
  <si>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</si>
  <si>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</si>
  <si>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</si>
  <si>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</si>
  <si>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</si>
  <si>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</si>
  <si>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</si>
  <si>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</si>
  <si>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</si>
  <si>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</si>
  <si>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</si>
  <si>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</si>
  <si>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</si>
  <si>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</si>
  <si>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</si>
  <si>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</si>
  <si>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</si>
  <si>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</si>
  <si>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</si>
  <si>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</si>
  <si>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</si>
  <si>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</si>
  <si>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</si>
  <si>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</si>
  <si>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</si>
  <si>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</si>
  <si>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</si>
  <si>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</si>
  <si>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</si>
  <si>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</si>
  <si>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</si>
  <si>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</si>
  <si>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</si>
  <si>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</si>
  <si>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</si>
  <si>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</si>
  <si>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</si>
  <si>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</si>
  <si>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</si>
  <si>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</si>
  <si>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</si>
  <si>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</si>
  <si>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</si>
  <si>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</si>
  <si>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</si>
  <si>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</si>
  <si>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</si>
  <si>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</si>
  <si>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</si>
  <si>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</si>
  <si>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</si>
  <si>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</si>
  <si>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</si>
  <si>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</si>
  <si>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</si>
  <si>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</si>
  <si>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</si>
  <si>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</si>
  <si>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</si>
  <si>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</si>
  <si>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</si>
  <si>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</si>
  <si>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</si>
  <si>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</si>
  <si>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</si>
  <si>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</si>
  <si>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</si>
  <si>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</si>
  <si>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</si>
  <si>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</si>
  <si>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</si>
  <si>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</si>
  <si>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</si>
  <si>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</si>
  <si>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</si>
  <si>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</si>
  <si>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</si>
  <si>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</si>
  <si>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</si>
  <si>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</si>
  <si>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</si>
  <si>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</si>
  <si>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</si>
  <si>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</si>
  <si>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</si>
  <si>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</si>
  <si>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</si>
  <si>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</si>
  <si>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</si>
  <si>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</si>
  <si>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</si>
  <si>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</si>
  <si>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</si>
  <si>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</si>
  <si>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</si>
  <si>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</si>
  <si>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</si>
  <si>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</si>
  <si>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</si>
  <si>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</si>
  <si>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</si>
  <si>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</si>
  <si>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</si>
  <si>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</si>
  <si>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</si>
  <si>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</si>
  <si>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</si>
  <si>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</si>
  <si>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</si>
  <si>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</si>
  <si>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</si>
  <si>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</si>
  <si>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</si>
  <si>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</si>
  <si>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</si>
  <si>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</si>
  <si>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</si>
  <si>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</si>
  <si>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</si>
  <si>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</si>
  <si>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</si>
  <si>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</si>
  <si>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</si>
  <si>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</si>
  <si>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</si>
  <si>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</si>
  <si>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</si>
  <si>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</si>
  <si>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</si>
  <si>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</si>
  <si>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</si>
  <si>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</si>
  <si>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</si>
  <si>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</si>
  <si>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</si>
  <si>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</si>
  <si>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</si>
  <si>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</si>
  <si>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</si>
  <si>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</si>
  <si>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</si>
  <si>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</si>
  <si>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</si>
  <si>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</si>
  <si>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</si>
  <si>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</si>
  <si>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</si>
  <si>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</si>
  <si>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</si>
  <si>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</si>
  <si>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</si>
  <si>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</si>
  <si>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</si>
  <si>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</si>
  <si>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</si>
  <si>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</si>
  <si>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</si>
  <si>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</si>
  <si>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</si>
  <si>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</si>
  <si>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</si>
  <si>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</si>
  <si>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</si>
  <si>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</si>
  <si>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</si>
  <si>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</si>
  <si>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</si>
  <si>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</si>
  <si>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</si>
  <si>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</si>
  <si>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</si>
  <si>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</si>
  <si>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</si>
  <si>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</si>
  <si>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</si>
  <si>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</si>
  <si>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</si>
  <si>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</si>
  <si>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</si>
  <si>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</si>
  <si>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</si>
  <si>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</si>
  <si>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</si>
  <si>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</si>
  <si>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</si>
  <si>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</si>
  <si>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</si>
  <si>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</si>
  <si>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</si>
  <si>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</si>
  <si>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</si>
  <si>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</si>
  <si>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</si>
  <si>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</si>
  <si>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</si>
  <si>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</si>
  <si>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</si>
  <si>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</si>
  <si>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</si>
  <si>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</si>
  <si>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</si>
  <si>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</si>
  <si>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</si>
  <si>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</si>
  <si>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</si>
  <si>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</si>
  <si>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</si>
  <si>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</si>
  <si>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</si>
  <si>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</si>
  <si>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</si>
  <si>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</si>
  <si>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</si>
  <si>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</si>
  <si>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</si>
  <si>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</si>
  <si>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</si>
  <si>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</si>
  <si>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</si>
  <si>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</si>
  <si>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</si>
  <si>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</si>
  <si>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</si>
  <si>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</si>
  <si>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</si>
  <si>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</si>
  <si>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</si>
  <si>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</si>
  <si>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</si>
  <si>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</si>
  <si>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</si>
  <si>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</si>
  <si>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</si>
  <si>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</si>
  <si>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</si>
  <si>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</si>
  <si>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</si>
  <si>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</si>
  <si>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</si>
  <si>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</si>
  <si>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</si>
  <si>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</si>
  <si>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</si>
  <si>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</si>
  <si>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</si>
  <si>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</si>
  <si>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</si>
  <si>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</si>
  <si>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</si>
  <si>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</si>
  <si>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</si>
  <si>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</si>
  <si>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</si>
  <si>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</si>
  <si>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</si>
  <si>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</si>
  <si>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</si>
  <si>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</si>
  <si>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</si>
  <si>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</si>
  <si>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</si>
  <si>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</si>
  <si>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</si>
  <si>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</si>
  <si>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</si>
  <si>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</si>
  <si>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</si>
  <si>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</si>
  <si>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</si>
  <si>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</si>
  <si>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</si>
  <si>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</si>
  <si>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</si>
  <si>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</si>
  <si>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</si>
  <si>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</si>
  <si>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</si>
  <si>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</si>
  <si>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</si>
  <si>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</si>
  <si>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</si>
  <si>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</si>
  <si>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</si>
  <si>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</si>
  <si>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</si>
  <si>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</si>
  <si>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</si>
  <si>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</si>
  <si>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</si>
  <si>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</si>
  <si>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</si>
  <si>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</si>
  <si>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</si>
  <si>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</si>
  <si>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</si>
  <si>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</si>
  <si>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</si>
  <si>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</si>
  <si>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</si>
  <si>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</si>
  <si>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</si>
  <si>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</si>
  <si>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</si>
  <si>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</si>
  <si>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</si>
  <si>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</si>
  <si>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</si>
  <si>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</si>
  <si>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</si>
  <si>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</si>
  <si>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</si>
  <si>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</si>
  <si>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</si>
  <si>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</si>
  <si>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</si>
  <si>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</si>
  <si>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</si>
  <si>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</si>
  <si>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</si>
  <si>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</si>
  <si>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</si>
  <si>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</si>
  <si>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</si>
  <si>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</si>
  <si>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</si>
  <si>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</si>
  <si>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</si>
  <si>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</si>
  <si>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</si>
  <si>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</si>
  <si>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</si>
  <si>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</si>
  <si>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</si>
  <si>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</si>
  <si>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</si>
  <si>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</si>
  <si>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</si>
  <si>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</si>
  <si>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</si>
  <si>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</si>
  <si>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</si>
  <si>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</si>
  <si>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</si>
  <si>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</si>
  <si>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</si>
  <si>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</si>
  <si>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</si>
  <si>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</si>
  <si>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</si>
  <si>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</si>
  <si>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</si>
  <si>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</si>
  <si>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</si>
  <si>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</si>
  <si>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</si>
  <si>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</si>
  <si>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</si>
  <si>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</si>
  <si>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</si>
  <si>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</si>
  <si>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</si>
  <si>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</si>
  <si>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</si>
  <si>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</si>
  <si>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</si>
  <si>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</si>
  <si>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</si>
  <si>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</si>
  <si>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</si>
  <si>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</si>
  <si>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</si>
  <si>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</si>
  <si>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</si>
  <si>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</si>
  <si>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</si>
  <si>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</si>
  <si>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</si>
  <si>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</si>
  <si>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</si>
  <si>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</si>
  <si>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</si>
  <si>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</si>
  <si>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</si>
  <si>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</si>
  <si>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</si>
  <si>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</si>
  <si>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</si>
  <si>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</si>
  <si>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</si>
  <si>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</si>
  <si>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</si>
  <si>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</si>
  <si>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</si>
  <si>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</si>
  <si>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</si>
  <si>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</si>
  <si>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</si>
  <si>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</si>
  <si>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</si>
  <si>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</si>
  <si>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</si>
  <si>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</si>
  <si>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</si>
  <si>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</si>
  <si>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</si>
  <si>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</si>
  <si>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</si>
  <si>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</si>
  <si>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</si>
  <si>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</si>
  <si>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</si>
  <si>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</si>
  <si>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</si>
  <si>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</si>
  <si>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</si>
  <si>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</si>
  <si>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</si>
  <si>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</si>
  <si>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</si>
  <si>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</si>
  <si>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</si>
  <si>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</si>
  <si>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</si>
  <si>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</si>
  <si>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</si>
  <si>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</si>
  <si>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</si>
  <si>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</si>
  <si>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</si>
  <si>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</si>
  <si>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</si>
  <si>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</si>
  <si>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</si>
  <si>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</si>
  <si>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</si>
  <si>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</si>
  <si>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</si>
  <si>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</si>
  <si>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</si>
  <si>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</si>
  <si>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</si>
  <si>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</si>
  <si>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</si>
  <si>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</si>
  <si>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</si>
  <si>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</si>
  <si>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</si>
  <si>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</si>
  <si>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</si>
  <si>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</si>
  <si>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</si>
  <si>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</si>
  <si>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</si>
  <si>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</si>
  <si>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</si>
  <si>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</si>
  <si>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</si>
  <si>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</si>
  <si>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</si>
  <si>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</si>
  <si>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</si>
  <si>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</si>
  <si>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</si>
  <si>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</si>
  <si>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</si>
  <si>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</si>
  <si>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</si>
  <si>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</si>
  <si>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</si>
  <si>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</si>
  <si>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</si>
  <si>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</si>
  <si>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</si>
  <si>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</si>
  <si>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</si>
  <si>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</si>
  <si>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</si>
  <si>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</si>
  <si>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</si>
  <si>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</si>
  <si>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</si>
  <si>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</si>
  <si>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</si>
  <si>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</si>
  <si>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</si>
  <si>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</si>
  <si>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</si>
  <si>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</si>
  <si>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</si>
  <si>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</si>
  <si>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</si>
  <si>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</si>
  <si>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</si>
  <si>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</si>
  <si>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</si>
  <si>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</si>
  <si>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</si>
  <si>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</si>
  <si>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</si>
  <si>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</si>
  <si>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</si>
  <si>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</si>
  <si>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</si>
  <si>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</si>
  <si>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</si>
  <si>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</si>
  <si>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</si>
  <si>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</si>
  <si>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</si>
  <si>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</si>
  <si>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</si>
  <si>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</si>
  <si>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</si>
  <si>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</si>
  <si>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</si>
  <si>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</si>
  <si>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</si>
  <si>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</si>
  <si>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</si>
  <si>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</si>
  <si>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</si>
  <si>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</si>
  <si>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</si>
  <si>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</si>
  <si>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</si>
  <si>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</si>
  <si>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</si>
  <si>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</si>
  <si>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</si>
  <si>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</si>
  <si>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</si>
  <si>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</si>
  <si>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</si>
  <si>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</si>
  <si>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</si>
  <si>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</si>
  <si>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</si>
  <si>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</si>
  <si>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</si>
  <si>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</si>
  <si>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</si>
  <si>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</si>
  <si>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</si>
  <si>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</si>
  <si>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</si>
  <si>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</si>
  <si>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</si>
  <si>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</si>
  <si>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</si>
  <si>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</si>
  <si>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</si>
  <si>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</si>
  <si>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</si>
  <si>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</si>
  <si>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</si>
  <si>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</si>
  <si>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</si>
  <si>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</si>
  <si>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</si>
  <si>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</si>
  <si>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</si>
  <si>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</si>
  <si>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</si>
  <si>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</si>
  <si>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</si>
  <si>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</si>
  <si>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</si>
  <si>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</si>
  <si>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</si>
  <si>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</si>
  <si>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</si>
  <si>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</si>
  <si>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</si>
  <si>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</si>
  <si>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</si>
  <si>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</si>
  <si>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</si>
  <si>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</si>
  <si>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</si>
  <si>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</si>
  <si>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</si>
  <si>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</si>
  <si>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</si>
  <si>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</si>
  <si>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</si>
  <si>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</si>
  <si>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</si>
  <si>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</si>
  <si>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</si>
  <si>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</si>
  <si>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</si>
  <si>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</si>
  <si>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</si>
  <si>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</si>
  <si>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</si>
  <si>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</si>
  <si>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</si>
  <si>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</si>
  <si>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</si>
  <si>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</si>
  <si>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</si>
  <si>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</si>
  <si>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</si>
  <si>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</si>
  <si>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</si>
  <si>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</si>
  <si>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</si>
  <si>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</si>
  <si>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</si>
  <si>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</si>
  <si>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</si>
  <si>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</si>
  <si>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</si>
  <si>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</si>
  <si>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</si>
  <si>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</si>
  <si>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</si>
  <si>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</si>
  <si>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</si>
  <si>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</si>
  <si>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</si>
  <si>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</si>
  <si>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</si>
  <si>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</si>
  <si>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</si>
  <si>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</si>
  <si>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</si>
  <si>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</si>
  <si>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</si>
  <si>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</si>
  <si>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</si>
  <si>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</si>
  <si>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</si>
  <si>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</si>
  <si>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</si>
  <si>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</si>
  <si>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</si>
  <si>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</si>
  <si>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</si>
  <si>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</si>
  <si>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</si>
  <si>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</si>
  <si>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</si>
  <si>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</si>
  <si>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</si>
  <si>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</si>
  <si>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</si>
  <si>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</si>
  <si>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</si>
  <si>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</si>
  <si>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</si>
  <si>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</si>
  <si>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</si>
  <si>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</si>
  <si>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</si>
  <si>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</si>
  <si>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</si>
  <si>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</si>
  <si>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</si>
  <si>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</si>
  <si>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</si>
  <si>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</si>
  <si>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</si>
  <si>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</si>
  <si>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</si>
  <si>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</si>
  <si>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</si>
  <si>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</si>
  <si>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</si>
  <si>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</si>
  <si>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</si>
  <si>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</si>
  <si>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</si>
  <si>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</si>
  <si>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</si>
  <si>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</si>
  <si>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</si>
  <si>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</si>
  <si>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</si>
  <si>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</si>
  <si>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</si>
  <si>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</si>
  <si>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</si>
  <si>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</si>
  <si>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</si>
  <si>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</si>
  <si>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</si>
  <si>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</si>
  <si>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</si>
  <si>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</si>
  <si>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</si>
  <si>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</si>
  <si>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</si>
  <si>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</si>
  <si>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</si>
  <si>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</si>
  <si>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</si>
  <si>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</si>
  <si>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</si>
  <si>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</si>
  <si>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</si>
  <si>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</si>
  <si>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</si>
  <si>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</si>
  <si>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</si>
  <si>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</si>
  <si>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</si>
  <si>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</si>
  <si>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</si>
  <si>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</si>
  <si>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</si>
  <si>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</si>
  <si>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</si>
  <si>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</si>
  <si>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</si>
  <si>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</si>
  <si>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</si>
  <si>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</si>
  <si>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</si>
  <si>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</si>
  <si>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</si>
  <si>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</si>
  <si>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</si>
  <si>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</si>
  <si>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</si>
  <si>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</si>
  <si>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</si>
  <si>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</si>
  <si>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</si>
  <si>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</si>
  <si>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</si>
  <si>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</si>
  <si>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</si>
  <si>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</si>
  <si>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</si>
  <si>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</si>
  <si>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</si>
  <si>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</si>
  <si>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</si>
  <si>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</si>
  <si>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</si>
  <si>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</si>
  <si>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</si>
  <si>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</si>
  <si>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</si>
  <si>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</si>
  <si>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</si>
  <si>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</si>
  <si>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</si>
  <si>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</si>
  <si>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</si>
  <si>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</si>
  <si>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</si>
  <si>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</si>
  <si>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</si>
  <si>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</si>
  <si>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</si>
  <si>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</si>
  <si>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</si>
  <si>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</si>
  <si>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</si>
  <si>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</si>
  <si>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</si>
  <si>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</si>
  <si>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</si>
  <si>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</si>
  <si>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</si>
  <si>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</si>
  <si>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</si>
  <si>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</si>
  <si>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</si>
  <si>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</si>
  <si>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</si>
  <si>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</si>
  <si>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</si>
  <si>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</si>
  <si>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</si>
  <si>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</si>
  <si>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</si>
  <si>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</si>
  <si>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</si>
  <si>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</si>
  <si>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</si>
  <si>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</si>
  <si>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</si>
  <si>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</si>
  <si>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</si>
  <si>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</si>
  <si>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</si>
  <si>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</si>
  <si>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</si>
  <si>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</si>
  <si>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</si>
  <si>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</si>
  <si>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</si>
  <si>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</si>
  <si>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</si>
  <si>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</si>
  <si>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</si>
  <si>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</si>
  <si>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</si>
  <si>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</si>
  <si>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</si>
  <si>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</si>
  <si>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</si>
  <si>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</si>
  <si>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</si>
  <si>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</si>
  <si>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</si>
  <si>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</si>
  <si>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</si>
  <si>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</si>
  <si>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</si>
  <si>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</si>
  <si>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</si>
  <si>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</si>
  <si>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</si>
  <si>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</si>
  <si>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</si>
  <si>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</si>
  <si>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</si>
  <si>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</si>
  <si>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</si>
  <si>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</si>
  <si>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</si>
  <si>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</si>
  <si>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</si>
  <si>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</si>
  <si>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</si>
  <si>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</si>
  <si>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</si>
  <si>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</si>
  <si>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</si>
  <si>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</si>
  <si>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</si>
  <si>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</si>
  <si>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</si>
  <si>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</si>
  <si>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</si>
  <si>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</si>
  <si>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</si>
  <si>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</si>
  <si>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</si>
  <si>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</si>
  <si>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</si>
  <si>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</si>
  <si>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</si>
  <si>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</si>
  <si>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</si>
  <si>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</si>
  <si>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</si>
  <si>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</si>
  <si>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</si>
  <si>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</si>
  <si>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</si>
  <si>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</si>
  <si>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</si>
  <si>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</si>
  <si>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</si>
  <si>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</si>
  <si>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</si>
  <si>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</si>
  <si>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</si>
  <si>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</si>
  <si>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</si>
  <si>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</si>
  <si>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</si>
  <si>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</si>
  <si>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</si>
  <si>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</si>
  <si>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</si>
  <si>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</si>
  <si>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</si>
  <si>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</si>
  <si>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</si>
  <si>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</si>
  <si>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</si>
  <si>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</si>
  <si>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</si>
  <si>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</si>
  <si>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</si>
  <si>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</si>
  <si>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</si>
  <si>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</si>
  <si>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</si>
  <si>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</si>
  <si>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</si>
  <si>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</si>
  <si>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</si>
  <si>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</si>
  <si>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</si>
  <si>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</si>
  <si>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</si>
  <si>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</si>
  <si>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</si>
  <si>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</si>
  <si>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</si>
  <si>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</si>
  <si>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</si>
  <si>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</si>
  <si>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</si>
  <si>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</si>
  <si>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</si>
  <si>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</si>
  <si>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</si>
  <si>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</si>
  <si>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</si>
  <si>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</si>
  <si>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</si>
  <si>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</si>
  <si>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</si>
  <si>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</si>
  <si>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</si>
  <si>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</si>
  <si>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</si>
  <si>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</si>
  <si>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</si>
  <si>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</si>
  <si>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</si>
  <si>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</si>
  <si>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</si>
  <si>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</si>
  <si>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</si>
  <si>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</si>
  <si>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</si>
  <si>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</si>
  <si>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</si>
  <si>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</si>
  <si>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</si>
  <si>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</si>
  <si>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</si>
  <si>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</si>
  <si>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</si>
  <si>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</si>
  <si>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</si>
  <si>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</si>
  <si>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</si>
  <si>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</si>
  <si>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</si>
  <si>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</si>
  <si>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</si>
  <si>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</si>
  <si>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</si>
  <si>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</si>
  <si>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</si>
  <si>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</si>
  <si>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</si>
  <si>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</si>
  <si>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</si>
  <si>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</si>
  <si>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</si>
  <si>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</si>
  <si>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</si>
  <si>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</si>
  <si>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</si>
  <si>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</si>
  <si>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</si>
  <si>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</si>
  <si>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</si>
  <si>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</si>
  <si>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</si>
  <si>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</si>
  <si>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</si>
  <si>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</si>
  <si>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</si>
  <si>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</si>
  <si>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</si>
  <si>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</si>
  <si>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</si>
  <si>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</si>
  <si>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</si>
  <si>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</si>
  <si>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</si>
  <si>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</si>
  <si>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</si>
  <si>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</si>
  <si>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</si>
  <si>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</si>
  <si>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</si>
  <si>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</si>
  <si>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</si>
  <si>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</si>
  <si>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</si>
  <si>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</si>
  <si>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</si>
  <si>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</si>
  <si>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</si>
  <si>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</si>
  <si>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</si>
  <si>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</si>
  <si>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</si>
  <si>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</si>
  <si>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</si>
  <si>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</si>
  <si>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</si>
  <si>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</si>
  <si>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</si>
  <si>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</si>
  <si>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</si>
  <si>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</si>
  <si>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</si>
  <si>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</si>
  <si>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</si>
  <si>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</si>
  <si>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</si>
  <si>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</si>
  <si>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</si>
  <si>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</si>
  <si>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</si>
  <si>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</si>
  <si>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</si>
  <si>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</si>
  <si>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</si>
  <si>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</si>
  <si>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</si>
  <si>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</si>
  <si>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</si>
  <si>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</si>
  <si>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</si>
  <si>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</si>
  <si>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</si>
  <si>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</si>
  <si>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</si>
  <si>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</si>
  <si>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</si>
  <si>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</si>
  <si>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</si>
  <si>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</si>
  <si>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</si>
  <si>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</si>
  <si>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</si>
  <si>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</si>
  <si>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</si>
  <si>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</si>
  <si>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</si>
  <si>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</si>
  <si>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</si>
  <si>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</si>
  <si>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</si>
  <si>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</si>
  <si>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</si>
  <si>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</si>
  <si>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</si>
  <si>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</si>
  <si>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</si>
  <si>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</si>
  <si>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</si>
  <si>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</si>
  <si>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</si>
  <si>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</si>
  <si>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</si>
  <si>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</si>
  <si>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</si>
  <si>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</si>
  <si>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</si>
  <si>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</si>
  <si>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</si>
  <si>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</si>
  <si>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</si>
  <si>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</si>
  <si>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</si>
  <si>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</si>
  <si>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</si>
  <si>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</si>
  <si>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</si>
  <si>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</si>
  <si>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</si>
  <si>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</si>
  <si>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</si>
  <si>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</si>
  <si>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</si>
  <si>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</si>
  <si>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</si>
  <si>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</si>
  <si>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</si>
  <si>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</si>
  <si>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</si>
  <si>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</si>
  <si>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</si>
  <si>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</si>
  <si>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</si>
  <si>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</si>
  <si>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</si>
  <si>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</si>
  <si>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</si>
  <si>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</si>
  <si>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</si>
  <si>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</si>
  <si>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</si>
  <si>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</si>
  <si>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</si>
  <si>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</si>
  <si>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</si>
  <si>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</si>
  <si>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</si>
  <si>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</si>
  <si>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</si>
  <si>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</si>
  <si>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</si>
  <si>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</si>
  <si>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</si>
  <si>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</si>
  <si>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</si>
  <si>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</si>
  <si>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</si>
  <si>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</si>
  <si>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</si>
  <si>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</si>
  <si>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</si>
  <si>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</si>
  <si>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</si>
  <si>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</si>
  <si>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</si>
  <si>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</si>
  <si>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</si>
  <si>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</si>
  <si>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</si>
  <si>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</si>
  <si>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</si>
  <si>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</si>
  <si>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</si>
  <si>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</si>
  <si>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</si>
  <si>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</si>
  <si>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</si>
  <si>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</si>
  <si>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</si>
  <si>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</si>
  <si>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</si>
  <si>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</si>
  <si>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</si>
  <si>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</si>
  <si>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</si>
  <si>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</si>
  <si>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</si>
  <si>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</si>
  <si>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</si>
  <si>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</si>
  <si>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</si>
  <si>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</si>
  <si>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</si>
  <si>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</si>
  <si>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</si>
  <si>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</si>
  <si>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</si>
  <si>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</si>
  <si>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</si>
  <si>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</si>
  <si>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</si>
  <si>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</si>
  <si>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</si>
  <si>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</si>
  <si>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</si>
  <si>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</si>
  <si>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</si>
  <si>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</si>
  <si>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</si>
  <si>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</si>
  <si>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</si>
  <si>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</si>
  <si>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</si>
  <si>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</si>
  <si>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</si>
  <si>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</si>
  <si>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</si>
  <si>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</si>
  <si>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</si>
  <si>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</si>
  <si>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</si>
  <si>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</si>
  <si>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</si>
  <si>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</si>
  <si>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</si>
  <si>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</si>
  <si>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</si>
  <si>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</si>
  <si>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</si>
  <si>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</si>
  <si>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</si>
  <si>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</si>
  <si>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</si>
  <si>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</si>
  <si>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</si>
  <si>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</si>
  <si>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</si>
  <si>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</si>
  <si>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</si>
  <si>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</si>
  <si>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</si>
  <si>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</si>
  <si>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</si>
  <si>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</si>
  <si>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</si>
  <si>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</si>
  <si>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</si>
  <si>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</si>
  <si>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</si>
  <si>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</si>
  <si>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</si>
  <si>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</si>
  <si>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</si>
  <si>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</si>
  <si>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</si>
  <si>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</si>
  <si>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</si>
  <si>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</si>
  <si>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</si>
  <si>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</si>
  <si>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</si>
  <si>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</si>
  <si>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</si>
  <si>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</si>
  <si>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</si>
  <si>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</si>
  <si>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</si>
  <si>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</si>
  <si>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</si>
  <si>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</si>
  <si>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</si>
  <si>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</si>
  <si>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</si>
  <si>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</si>
  <si>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</si>
  <si>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</si>
  <si>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</si>
  <si>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</si>
  <si>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</si>
  <si>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</si>
  <si>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</si>
  <si>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</si>
  <si>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</si>
  <si>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</si>
  <si>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</si>
  <si>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</si>
  <si>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</si>
  <si>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</si>
  <si>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</si>
  <si>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</si>
  <si>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</si>
  <si>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</si>
  <si>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</si>
  <si>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</si>
  <si>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</si>
  <si>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</si>
  <si>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</si>
  <si>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</si>
  <si>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</si>
  <si>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</si>
  <si>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</si>
  <si>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</si>
  <si>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</si>
  <si>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</si>
  <si>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</si>
  <si>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</si>
  <si>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</si>
  <si>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</si>
  <si>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</si>
  <si>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</si>
  <si>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</si>
  <si>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</si>
  <si>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</si>
  <si>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</si>
  <si>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</si>
  <si>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</si>
  <si>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</si>
  <si>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</si>
  <si>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</si>
  <si>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</si>
  <si>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</si>
  <si>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</si>
  <si>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</si>
  <si>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</si>
  <si>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</si>
  <si>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</si>
  <si>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</si>
  <si>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</si>
  <si>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</si>
  <si>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</si>
  <si>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</si>
  <si>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</si>
  <si>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</si>
  <si>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</si>
  <si>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</si>
  <si>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</si>
  <si>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</si>
  <si>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</si>
  <si>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</si>
  <si>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</si>
  <si>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</si>
  <si>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</si>
  <si>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</si>
  <si>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</si>
  <si>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</si>
  <si>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</si>
  <si>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</si>
  <si>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</si>
  <si>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</si>
  <si>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</si>
  <si>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</si>
  <si>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</si>
  <si>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</si>
  <si>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</si>
  <si>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</si>
  <si>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</si>
  <si>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</si>
  <si>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</si>
  <si>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</si>
  <si>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</si>
  <si>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</si>
  <si>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</si>
  <si>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</si>
  <si>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</si>
  <si>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</si>
  <si>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</si>
  <si>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</si>
  <si>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</si>
  <si>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</si>
  <si>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</si>
  <si>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</si>
  <si>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</si>
  <si>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</si>
  <si>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</si>
  <si>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</si>
  <si>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</si>
  <si>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</si>
  <si>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</si>
  <si>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</si>
  <si>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</si>
  <si>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</si>
  <si>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</si>
  <si>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</si>
  <si>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</si>
  <si>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</si>
  <si>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</si>
  <si>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</si>
  <si>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</si>
  <si>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</si>
  <si>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</si>
  <si>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</si>
  <si>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</si>
  <si>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</si>
  <si>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</si>
  <si>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</si>
  <si>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</si>
  <si>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</si>
  <si>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</si>
  <si>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</si>
  <si>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</si>
  <si>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</si>
  <si>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</si>
  <si>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</si>
  <si>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</si>
  <si>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</si>
  <si>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</si>
  <si>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</si>
  <si>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</si>
  <si>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</si>
  <si>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</si>
  <si>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</si>
  <si>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</si>
  <si>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</si>
  <si>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</si>
  <si>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</si>
  <si>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</si>
  <si>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</si>
  <si>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</si>
  <si>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</si>
  <si>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</si>
  <si>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</si>
  <si>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</si>
  <si>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</si>
  <si>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</si>
  <si>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</si>
  <si>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</si>
  <si>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</si>
  <si>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</si>
  <si>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</si>
  <si>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</si>
  <si>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</si>
  <si>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</si>
  <si>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</si>
  <si>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</si>
  <si>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</si>
  <si>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</si>
  <si>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</si>
  <si>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</si>
  <si>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</si>
  <si>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</si>
  <si>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</si>
  <si>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</si>
  <si>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</si>
  <si>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</si>
  <si>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</si>
  <si>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</si>
  <si>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</si>
  <si>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</si>
  <si>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</si>
  <si>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</si>
  <si>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</si>
  <si>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</si>
  <si>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</si>
  <si>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</si>
  <si>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</si>
  <si>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</si>
  <si>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</si>
  <si>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</si>
  <si>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</si>
  <si>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</si>
  <si>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</si>
  <si>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</si>
  <si>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</si>
  <si>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</si>
  <si>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</si>
  <si>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</si>
  <si>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</si>
  <si>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</si>
  <si>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</si>
  <si>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</si>
  <si>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</si>
  <si>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</si>
  <si>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</si>
  <si>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</si>
  <si>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</si>
  <si>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</si>
  <si>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</si>
  <si>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</si>
  <si>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</si>
  <si>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</si>
  <si>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</si>
  <si>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</si>
  <si>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</si>
  <si>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</si>
  <si>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</si>
  <si>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</si>
  <si>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</si>
  <si>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</si>
  <si>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</si>
  <si>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</si>
  <si>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</si>
  <si>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</si>
  <si>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</si>
  <si>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</si>
  <si>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</si>
  <si>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</si>
  <si>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</si>
  <si>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</si>
  <si>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</si>
  <si>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</si>
  <si>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</si>
  <si>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</si>
  <si>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</si>
  <si>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</si>
  <si>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</si>
  <si>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</si>
  <si>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</si>
  <si>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</si>
  <si>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</si>
  <si>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</si>
  <si>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</si>
  <si>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</si>
  <si>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</si>
  <si>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</si>
  <si>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</si>
  <si>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</si>
  <si>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</si>
  <si>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</si>
  <si>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</si>
  <si>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</si>
  <si>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</si>
  <si>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</si>
  <si>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</si>
  <si>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</si>
  <si>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</si>
  <si>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</si>
  <si>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</si>
  <si>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</si>
  <si>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</si>
  <si>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</si>
  <si>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</si>
  <si>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</si>
  <si>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</si>
  <si>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</si>
  <si>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</si>
  <si>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</si>
  <si>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</si>
  <si>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</si>
  <si>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</si>
  <si>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</si>
  <si>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</si>
  <si>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</si>
  <si>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</si>
  <si>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</si>
  <si>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</si>
  <si>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</si>
  <si>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</si>
  <si>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</si>
  <si>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</si>
  <si>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</si>
  <si>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</si>
  <si>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</si>
  <si>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</si>
  <si>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</si>
  <si>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</si>
  <si>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</si>
  <si>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</si>
  <si>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</si>
  <si>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</si>
  <si>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</si>
  <si>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</si>
  <si>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</si>
  <si>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</si>
  <si>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</si>
  <si>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</si>
  <si>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</si>
  <si>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</si>
  <si>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</si>
  <si>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</si>
  <si>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</si>
  <si>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</si>
  <si>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</si>
  <si>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</si>
  <si>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</si>
  <si>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</si>
  <si>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</si>
  <si>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</si>
  <si>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</si>
  <si>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</si>
  <si>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</si>
  <si>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</si>
  <si>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</si>
  <si>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</si>
  <si>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</si>
  <si>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</si>
  <si>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</si>
  <si>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</si>
  <si>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</si>
  <si>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</si>
  <si>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</si>
  <si>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</si>
  <si>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</si>
  <si>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</si>
  <si>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</si>
  <si>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</si>
  <si>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</si>
  <si>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</si>
  <si>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</si>
  <si>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</si>
  <si>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</si>
  <si>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</si>
  <si>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</si>
  <si>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</si>
  <si>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</si>
  <si>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</si>
  <si>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</si>
  <si>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</si>
  <si>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</si>
  <si>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</si>
  <si>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</si>
  <si>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</si>
  <si>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</si>
  <si>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</si>
  <si>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</si>
  <si>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</si>
  <si>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</si>
  <si>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</si>
  <si>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</si>
  <si>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</si>
  <si>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</si>
  <si>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</si>
  <si>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</si>
  <si>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</si>
  <si>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</si>
  <si>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</si>
  <si>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</si>
  <si>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</si>
  <si>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</si>
  <si>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</si>
  <si>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</si>
  <si>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</si>
  <si>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</si>
  <si>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</si>
  <si>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</si>
  <si>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</si>
  <si>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</si>
  <si>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</si>
  <si>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</si>
  <si>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</si>
  <si>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</si>
  <si>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</si>
  <si>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</si>
  <si>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</si>
  <si>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</si>
  <si>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</si>
  <si>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</si>
  <si>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</si>
  <si>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</si>
  <si>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</si>
  <si>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</si>
  <si>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</si>
  <si>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</si>
  <si>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</si>
  <si>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</si>
  <si>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</si>
  <si>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</si>
  <si>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</si>
  <si>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</si>
  <si>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</si>
  <si>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</si>
  <si>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</si>
  <si>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</si>
  <si>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</si>
  <si>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</si>
  <si>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</si>
  <si>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</si>
  <si>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</si>
  <si>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</si>
  <si>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</si>
  <si>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</si>
  <si>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</si>
  <si>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</si>
  <si>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</si>
  <si>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</si>
  <si>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</si>
  <si>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</si>
  <si>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</si>
  <si>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</si>
  <si>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</si>
  <si>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</si>
  <si>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</si>
  <si>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</si>
  <si>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</si>
  <si>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</si>
  <si>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</si>
  <si>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</si>
  <si>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</si>
  <si>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</si>
  <si>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</si>
  <si>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</si>
  <si>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</si>
  <si>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</si>
  <si>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</si>
  <si>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</si>
  <si>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</si>
  <si>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</si>
  <si>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</si>
  <si>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</si>
  <si>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</si>
  <si>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</si>
  <si>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</si>
  <si>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</si>
  <si>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</si>
  <si>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</si>
  <si>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</si>
  <si>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</si>
  <si>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</si>
  <si>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</si>
  <si>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</si>
  <si>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</si>
  <si>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</si>
  <si>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</si>
  <si>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</si>
  <si>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</si>
  <si>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</si>
  <si>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</si>
  <si>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</si>
  <si>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</si>
  <si>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</si>
  <si>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</si>
  <si>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</si>
  <si>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</si>
  <si>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</si>
  <si>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</si>
  <si>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</si>
  <si>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</si>
  <si>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</si>
  <si>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</si>
  <si>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</si>
  <si>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</si>
  <si>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</si>
  <si>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</si>
  <si>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</si>
  <si>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</si>
  <si>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</si>
  <si>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</si>
  <si>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</si>
  <si>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</si>
  <si>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</si>
  <si>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</si>
  <si>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</si>
  <si>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</si>
  <si>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</si>
  <si>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</si>
  <si>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</si>
  <si>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</si>
  <si>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</si>
  <si>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</si>
  <si>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</si>
  <si>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</si>
  <si>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</si>
  <si>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</si>
  <si>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</si>
  <si>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</si>
  <si>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</si>
  <si>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</si>
  <si>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</si>
  <si>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</si>
  <si>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</si>
  <si>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</si>
  <si>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</si>
  <si>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</si>
  <si>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</si>
  <si>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</si>
  <si>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</si>
  <si>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</si>
  <si>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</si>
  <si>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</si>
  <si>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</si>
  <si>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</si>
  <si>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</si>
  <si>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</si>
  <si>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</si>
  <si>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</si>
  <si>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</si>
  <si>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</si>
  <si>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</si>
  <si>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</si>
  <si>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</si>
  <si>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</si>
  <si>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</si>
  <si>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</si>
  <si>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</si>
  <si>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</si>
  <si>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</si>
  <si>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</si>
  <si>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</si>
  <si>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</si>
  <si>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</si>
  <si>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</si>
  <si>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</si>
  <si>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</si>
  <si>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</si>
  <si>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</si>
  <si>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</si>
  <si>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</si>
  <si>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</si>
  <si>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</si>
  <si>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</si>
  <si>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</si>
  <si>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</si>
  <si>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</si>
  <si>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</si>
  <si>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</si>
  <si>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</si>
  <si>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</si>
  <si>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</si>
  <si>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</si>
  <si>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</si>
  <si>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</si>
  <si>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</si>
  <si>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</si>
  <si>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</si>
  <si>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</si>
  <si>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</si>
  <si>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</si>
  <si>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</si>
  <si>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</si>
  <si>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</si>
  <si>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</si>
  <si>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</si>
  <si>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</si>
  <si>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</si>
  <si>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</si>
  <si>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</si>
  <si>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</si>
  <si>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</si>
  <si>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</si>
  <si>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</si>
  <si>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</si>
  <si>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</si>
  <si>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</si>
  <si>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</si>
  <si>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</si>
  <si>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</si>
  <si>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</si>
  <si>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</si>
  <si>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</si>
  <si>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</si>
  <si>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</si>
  <si>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</si>
  <si>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</si>
  <si>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</si>
  <si>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</si>
  <si>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</si>
  <si>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</si>
  <si>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</si>
  <si>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</si>
  <si>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</si>
  <si>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</si>
  <si>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</si>
  <si>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</si>
  <si>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</si>
  <si>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</si>
  <si>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</si>
  <si>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</si>
  <si>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</si>
  <si>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</si>
  <si>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</si>
  <si>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</si>
  <si>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</si>
  <si>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</si>
  <si>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</si>
  <si>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</si>
  <si>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</si>
  <si>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</si>
  <si>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</si>
  <si>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</si>
  <si>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</si>
  <si>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</si>
  <si>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</si>
  <si>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</si>
  <si>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</si>
  <si>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</si>
  <si>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</si>
  <si>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</si>
  <si>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</si>
  <si>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</si>
  <si>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</si>
  <si>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</si>
  <si>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</si>
  <si>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</si>
  <si>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</si>
  <si>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</si>
  <si>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</si>
  <si>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</si>
  <si>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</si>
  <si>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</si>
  <si>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</si>
  <si>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</si>
  <si>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</si>
  <si>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</si>
  <si>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</si>
  <si>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</si>
  <si>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</si>
  <si>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</si>
  <si>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</si>
  <si>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</si>
  <si>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</si>
  <si>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</si>
  <si>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</si>
  <si>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</si>
  <si>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</si>
  <si>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</si>
  <si>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</si>
  <si>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</si>
  <si>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</si>
  <si>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</si>
  <si>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</si>
  <si>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</si>
  <si>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</si>
  <si>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</si>
  <si>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</si>
  <si>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</si>
  <si>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</si>
  <si>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</si>
  <si>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</si>
  <si>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</si>
  <si>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</si>
  <si>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</si>
  <si>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</si>
  <si>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</si>
  <si>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</si>
  <si>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</si>
  <si>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</si>
  <si>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</si>
  <si>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</si>
  <si>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</si>
  <si>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</si>
  <si>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</si>
  <si>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</si>
  <si>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</si>
  <si>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</si>
  <si>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</si>
  <si>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</si>
  <si>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</si>
  <si>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</si>
  <si>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</si>
  <si>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</si>
  <si>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</si>
  <si>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</si>
  <si>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</si>
  <si>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</si>
  <si>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</si>
  <si>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</si>
  <si>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</si>
  <si>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</si>
  <si>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</si>
  <si>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</si>
  <si>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</si>
  <si>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</si>
  <si>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</si>
  <si>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</si>
  <si>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</si>
  <si>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</si>
  <si>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</si>
  <si>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</si>
  <si>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</si>
  <si>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</si>
  <si>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</si>
  <si>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</si>
  <si>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</si>
  <si>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</si>
  <si>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</si>
  <si>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</si>
  <si>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</si>
  <si>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</si>
  <si>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</si>
  <si>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</si>
  <si>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</si>
  <si>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</si>
  <si>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</si>
  <si>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</si>
  <si>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</si>
  <si>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</si>
  <si>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</si>
  <si>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</si>
  <si>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</si>
  <si>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</si>
  <si>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</si>
  <si>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</si>
  <si>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</si>
  <si>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</si>
  <si>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</si>
  <si>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</si>
  <si>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</si>
  <si>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</si>
  <si>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</si>
  <si>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</si>
  <si>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</si>
  <si>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</si>
  <si>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</si>
  <si>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</si>
  <si>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</si>
  <si>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</si>
  <si>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</si>
  <si>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</si>
  <si>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</si>
  <si>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</si>
  <si>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</si>
  <si>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</si>
  <si>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</si>
  <si>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</si>
  <si>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</si>
  <si>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</si>
  <si>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</si>
  <si>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</si>
  <si>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</si>
  <si>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</si>
  <si>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</si>
  <si>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</si>
  <si>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</si>
  <si>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</si>
  <si>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</si>
  <si>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</si>
  <si>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</si>
  <si>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</si>
  <si>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</si>
  <si>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</si>
  <si>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</si>
  <si>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</si>
  <si>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</si>
  <si>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</si>
  <si>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</si>
  <si>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</si>
  <si>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</si>
  <si>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</si>
  <si>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</si>
  <si>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</si>
  <si>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</si>
  <si>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</si>
  <si>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</si>
  <si>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</si>
  <si>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</si>
  <si>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</si>
  <si>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</si>
  <si>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</si>
  <si>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</si>
  <si>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</si>
  <si>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</si>
  <si>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</si>
  <si>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</si>
  <si>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</si>
  <si>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</si>
  <si>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</si>
  <si>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</si>
  <si>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</si>
  <si>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</si>
  <si>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</si>
  <si>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</si>
  <si>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</si>
  <si>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</si>
  <si>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</si>
  <si>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</si>
  <si>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</si>
  <si>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</si>
  <si>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</si>
  <si>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</si>
  <si>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</si>
  <si>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</si>
  <si>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</si>
  <si>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</si>
  <si>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</si>
  <si>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</si>
  <si>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</si>
  <si>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</si>
  <si>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</si>
  <si>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</si>
  <si>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</si>
  <si>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</si>
  <si>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</si>
  <si>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</si>
  <si>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</si>
  <si>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</si>
  <si>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</si>
  <si>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</si>
  <si>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</si>
  <si>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</si>
  <si>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</si>
  <si>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</si>
  <si>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</si>
  <si>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</si>
  <si>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</si>
  <si>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</si>
  <si>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</si>
  <si>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</si>
  <si>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</si>
  <si>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</si>
  <si>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</si>
  <si>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</si>
  <si>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</si>
  <si>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</si>
  <si>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</si>
  <si>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</si>
  <si>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</si>
  <si>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</si>
  <si>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</si>
  <si>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</si>
  <si>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</si>
  <si>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</si>
  <si>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</si>
  <si>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</si>
  <si>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</si>
  <si>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</si>
  <si>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</si>
  <si>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</si>
  <si>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</si>
  <si>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</si>
  <si>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</si>
  <si>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</si>
  <si>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</si>
  <si>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</si>
  <si>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</si>
  <si>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</si>
  <si>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</si>
  <si>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</si>
  <si>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</si>
  <si>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</si>
  <si>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</si>
  <si>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</si>
  <si>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</si>
  <si>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</si>
  <si>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</si>
  <si>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</si>
  <si>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</si>
  <si>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</si>
  <si>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</si>
  <si>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</si>
  <si>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</si>
  <si>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</si>
  <si>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</si>
  <si>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</si>
  <si>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</si>
  <si>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</si>
  <si>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</si>
  <si>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</si>
  <si>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</si>
  <si>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</si>
  <si>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</si>
  <si>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</si>
  <si>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</si>
  <si>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</si>
  <si>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</si>
  <si>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</si>
  <si>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</si>
  <si>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</si>
  <si>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</si>
  <si>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</si>
  <si>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</si>
  <si>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</si>
  <si>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</si>
  <si>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</si>
  <si>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</si>
  <si>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</si>
  <si>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</si>
  <si>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</si>
  <si>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</si>
  <si>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</si>
  <si>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</si>
  <si>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</si>
  <si>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</si>
  <si>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</si>
  <si>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</si>
  <si>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</si>
  <si>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</si>
  <si>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</si>
  <si>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</si>
  <si>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</si>
  <si>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</si>
  <si>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</si>
  <si>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</si>
  <si>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</si>
  <si>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</si>
  <si>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</si>
  <si>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</si>
  <si>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</si>
  <si>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</si>
  <si>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</si>
  <si>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</si>
  <si>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</si>
  <si>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</si>
  <si>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</si>
  <si>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</si>
  <si>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</si>
  <si>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</si>
  <si>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</si>
  <si>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</si>
  <si>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</si>
  <si>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</si>
  <si>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</si>
  <si>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</si>
  <si>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</si>
  <si>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</si>
  <si>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</si>
  <si>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</si>
  <si>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</si>
  <si>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</si>
  <si>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</si>
  <si>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</si>
  <si>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</si>
  <si>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</si>
  <si>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</si>
  <si>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</si>
  <si>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</si>
  <si>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</si>
  <si>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</si>
  <si>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</si>
  <si>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</si>
  <si>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</si>
  <si>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</si>
  <si>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</si>
  <si>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</si>
  <si>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</si>
  <si>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</si>
  <si>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</si>
  <si>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</si>
  <si>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</si>
  <si>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</si>
  <si>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</si>
  <si>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</si>
  <si>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</si>
  <si>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</si>
  <si>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</si>
  <si>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</si>
  <si>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</si>
  <si>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</si>
  <si>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</si>
  <si>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</si>
  <si>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</si>
  <si>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</si>
  <si>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</si>
  <si>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</si>
  <si>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</si>
  <si>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</si>
  <si>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</si>
  <si>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</si>
  <si>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</si>
  <si>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</si>
  <si>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</si>
  <si>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</si>
  <si>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</si>
  <si>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</si>
  <si>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</si>
  <si>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</si>
  <si>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</si>
  <si>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</si>
  <si>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</si>
  <si>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</si>
  <si>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</si>
  <si>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</si>
  <si>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</si>
  <si>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</si>
  <si>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</si>
  <si>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</si>
  <si>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</si>
  <si>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</si>
  <si>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</si>
  <si>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</si>
  <si>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</si>
  <si>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</si>
  <si>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</si>
  <si>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</si>
  <si>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</si>
  <si>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</si>
  <si>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</si>
  <si>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</si>
  <si>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</si>
  <si>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</si>
  <si>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</si>
  <si>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</si>
  <si>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</si>
  <si>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</si>
  <si>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</si>
  <si>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</si>
  <si>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</si>
  <si>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</si>
  <si>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</si>
  <si>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</si>
  <si>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</si>
  <si>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</si>
  <si>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</si>
  <si>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</si>
  <si>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</si>
  <si>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</si>
  <si>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</si>
  <si>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</si>
  <si>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</si>
  <si>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</si>
  <si>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</si>
  <si>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</si>
  <si>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</si>
  <si>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</si>
  <si>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</si>
  <si>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</si>
  <si>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</si>
  <si>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</si>
  <si>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</si>
  <si>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</si>
  <si>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</si>
  <si>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</si>
  <si>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</si>
  <si>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</si>
  <si>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</si>
  <si>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</si>
  <si>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</si>
  <si>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</si>
  <si>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</si>
  <si>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</si>
  <si>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</si>
  <si>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</si>
  <si>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</si>
  <si>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</si>
  <si>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</si>
  <si>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</si>
  <si>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</si>
  <si>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</si>
  <si>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</si>
  <si>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</si>
  <si>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</si>
  <si>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</si>
  <si>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</si>
  <si>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</si>
  <si>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</si>
  <si>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</si>
  <si>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</si>
  <si>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</si>
  <si>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</si>
  <si>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</si>
  <si>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</si>
  <si>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</si>
  <si>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</si>
  <si>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</si>
  <si>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</si>
  <si>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</si>
  <si>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</si>
  <si>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</si>
  <si>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</si>
  <si>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</si>
  <si>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</si>
  <si>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</si>
  <si>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</si>
  <si>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</si>
  <si>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</si>
  <si>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</si>
  <si>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</si>
  <si>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</si>
  <si>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</si>
  <si>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</si>
  <si>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</si>
  <si>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</si>
  <si>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</si>
  <si>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</si>
  <si>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</si>
  <si>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</si>
  <si>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</si>
  <si>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</si>
  <si>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</si>
  <si>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</si>
  <si>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</si>
  <si>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</si>
  <si>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</si>
  <si>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</si>
  <si>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</si>
  <si>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</si>
  <si>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</si>
  <si>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</si>
  <si>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</si>
  <si>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</si>
  <si>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</si>
  <si>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</si>
  <si>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</si>
  <si>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</si>
  <si>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</si>
  <si>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</si>
  <si>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</si>
  <si>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</si>
  <si>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</si>
  <si>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</si>
  <si>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</si>
  <si>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</si>
  <si>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</si>
  <si>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</si>
  <si>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</si>
  <si>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</si>
  <si>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</si>
  <si>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</si>
  <si>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</si>
  <si>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</si>
  <si>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</si>
  <si>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</si>
  <si>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</si>
  <si>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</si>
  <si>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</si>
  <si>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</si>
  <si>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</si>
  <si>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</si>
  <si>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</si>
  <si>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</si>
  <si>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</si>
  <si>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</si>
  <si>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</si>
  <si>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</si>
  <si>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</si>
  <si>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</si>
  <si>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</si>
  <si>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</si>
  <si>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</si>
  <si>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</si>
  <si>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</si>
  <si>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</si>
  <si>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</si>
  <si>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</si>
  <si>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</si>
  <si>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</si>
  <si>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</si>
  <si>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</si>
  <si>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</si>
  <si>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</si>
  <si>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</si>
  <si>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</si>
  <si>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</si>
  <si>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</si>
  <si>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</si>
  <si>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</si>
  <si>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</si>
  <si>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</si>
  <si>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</si>
  <si>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</si>
  <si>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</si>
  <si>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</si>
  <si>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</si>
  <si>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</si>
  <si>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</si>
  <si>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</si>
  <si>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</si>
  <si>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</si>
  <si>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</si>
  <si>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</si>
  <si>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</si>
  <si>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</si>
  <si>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</si>
  <si>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</si>
  <si>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</si>
  <si>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</si>
  <si>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</si>
  <si>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</si>
  <si>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</si>
  <si>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</si>
  <si>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</si>
  <si>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</si>
  <si>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</si>
  <si>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</si>
  <si>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</si>
  <si>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</si>
  <si>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</si>
  <si>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</si>
  <si>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</si>
  <si>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</si>
  <si>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</si>
  <si>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</si>
  <si>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</si>
  <si>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</si>
  <si>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</si>
  <si>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</si>
  <si>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</si>
  <si>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</si>
  <si>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</si>
  <si>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</si>
  <si>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</si>
  <si>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</si>
  <si>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</si>
  <si>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</si>
  <si>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</si>
  <si>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</si>
  <si>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</si>
  <si>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</si>
  <si>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</si>
  <si>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</si>
  <si>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</si>
  <si>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</si>
  <si>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</si>
  <si>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</si>
  <si>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</si>
  <si>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</si>
  <si>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</si>
  <si>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</si>
  <si>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</si>
  <si>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</si>
  <si>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</si>
  <si>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</si>
  <si>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</si>
  <si>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</si>
  <si>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</si>
  <si>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</si>
  <si>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</si>
  <si>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</si>
  <si>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</si>
  <si>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</si>
  <si>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</si>
  <si>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</si>
  <si>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</si>
  <si>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</si>
  <si>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</si>
  <si>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</si>
  <si>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</si>
  <si>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</si>
  <si>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</si>
  <si>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</si>
  <si>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</si>
  <si>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</si>
  <si>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</si>
  <si>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</si>
  <si>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</si>
  <si>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</si>
  <si>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</si>
  <si>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</si>
  <si>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</si>
  <si>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</si>
  <si>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</si>
  <si>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</si>
  <si>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</si>
  <si>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</si>
  <si>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</si>
  <si>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</si>
  <si>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</si>
  <si>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</si>
  <si>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</si>
  <si>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</si>
  <si>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</si>
  <si>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</si>
  <si>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</si>
  <si>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</si>
  <si>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</si>
  <si>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</si>
  <si>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</si>
  <si>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</si>
  <si>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</si>
  <si>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</si>
  <si>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</si>
  <si>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</si>
  <si>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</si>
  <si>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</si>
  <si>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</si>
  <si>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</si>
  <si>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</si>
  <si>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</si>
  <si>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</si>
  <si>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</si>
  <si>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</si>
  <si>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</si>
  <si>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</si>
  <si>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</si>
  <si>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</si>
  <si>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</si>
  <si>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</si>
  <si>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</si>
  <si>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</si>
  <si>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</si>
  <si>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</si>
  <si>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</si>
  <si>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</si>
  <si>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</si>
  <si>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</si>
  <si>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</si>
  <si>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</si>
  <si>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</si>
  <si>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</si>
  <si>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</si>
  <si>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</si>
  <si>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</si>
  <si>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</si>
  <si>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</si>
  <si>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</si>
  <si>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</si>
  <si>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</si>
  <si>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</si>
  <si>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</si>
  <si>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</si>
  <si>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</si>
  <si>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</si>
  <si>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</si>
  <si>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</si>
  <si>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</si>
  <si>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</si>
  <si>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</si>
  <si>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</si>
  <si>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</si>
  <si>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</si>
  <si>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</si>
  <si>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</si>
  <si>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</si>
  <si>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</si>
  <si>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</si>
  <si>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</si>
  <si>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</si>
  <si>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</si>
  <si>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</si>
  <si>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</si>
  <si>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</si>
  <si>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</si>
  <si>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</si>
  <si>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</si>
  <si>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</si>
  <si>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</si>
  <si>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</si>
  <si>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</si>
  <si>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</si>
  <si>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</si>
  <si>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</si>
  <si>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</si>
  <si>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</si>
  <si>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</si>
  <si>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</si>
  <si>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</si>
  <si>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</si>
  <si>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</si>
  <si>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</si>
  <si>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</si>
  <si>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</si>
  <si>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</si>
  <si>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</si>
  <si>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</si>
  <si>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</si>
  <si>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</si>
  <si>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</si>
  <si>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</si>
  <si>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</si>
  <si>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</si>
  <si>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</si>
  <si>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</si>
  <si>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</si>
  <si>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</si>
  <si>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</si>
  <si>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</si>
  <si>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</si>
  <si>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</si>
  <si>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</si>
  <si>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</si>
  <si>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</si>
  <si>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</si>
  <si>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</si>
  <si>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</si>
  <si>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</si>
  <si>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</si>
  <si>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</si>
  <si>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</si>
  <si>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</si>
  <si>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</si>
  <si>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</si>
  <si>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</si>
  <si>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</si>
  <si>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</si>
  <si>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</si>
  <si>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</si>
  <si>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</si>
  <si>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</si>
  <si>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</si>
  <si>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</si>
  <si>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</si>
  <si>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</si>
  <si>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</si>
  <si>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</si>
  <si>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</si>
  <si>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</si>
  <si>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</si>
  <si>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</si>
  <si>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</si>
  <si>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</si>
  <si>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</si>
  <si>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</si>
  <si>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</si>
  <si>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</si>
  <si>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</si>
  <si>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</si>
  <si>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</si>
  <si>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</si>
  <si>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</si>
  <si>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</si>
  <si>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</si>
  <si>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</si>
  <si>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</si>
  <si>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</si>
  <si>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</si>
  <si>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</si>
  <si>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</si>
  <si>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</si>
  <si>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</si>
  <si>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</si>
  <si>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</si>
  <si>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</si>
  <si>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</si>
  <si>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</si>
  <si>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</si>
  <si>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</si>
  <si>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</si>
  <si>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</si>
  <si>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</si>
  <si>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</si>
  <si>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</si>
  <si>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</si>
  <si>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</si>
  <si>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</si>
  <si>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</si>
  <si>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</si>
  <si>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</si>
  <si>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</si>
  <si>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</si>
  <si>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</si>
  <si>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</si>
  <si>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</si>
  <si>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</si>
  <si>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</si>
  <si>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</si>
  <si>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</si>
  <si>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</si>
  <si>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</si>
  <si>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</si>
  <si>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</si>
  <si>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</si>
  <si>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</si>
  <si>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</si>
  <si>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</si>
  <si>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</si>
  <si>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</si>
  <si>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</si>
  <si>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</si>
  <si>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</si>
  <si>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</si>
  <si>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</si>
  <si>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</si>
  <si>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</si>
  <si>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</si>
  <si>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</si>
  <si>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</si>
  <si>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</si>
  <si>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</si>
  <si>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</si>
  <si>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</si>
  <si>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</si>
  <si>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</si>
  <si>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</si>
  <si>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</si>
  <si>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</si>
  <si>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</si>
  <si>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</si>
  <si>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</si>
  <si>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</si>
  <si>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</si>
  <si>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</si>
  <si>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</si>
  <si>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</si>
  <si>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</si>
  <si>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</si>
  <si>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</si>
  <si>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</si>
  <si>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</si>
  <si>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</si>
  <si>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</si>
  <si>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</si>
  <si>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</si>
  <si>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</si>
  <si>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</si>
  <si>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</si>
  <si>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</si>
  <si>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</si>
  <si>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</si>
  <si>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</si>
  <si>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</si>
  <si>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</si>
  <si>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</si>
  <si>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</si>
  <si>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</si>
  <si>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</si>
  <si>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</si>
  <si>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</si>
  <si>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</si>
  <si>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</si>
  <si>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</si>
  <si>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</si>
  <si>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</si>
  <si>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</si>
  <si>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</si>
  <si>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</si>
  <si>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</si>
  <si>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</si>
  <si>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</si>
  <si>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</si>
  <si>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</si>
  <si>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</si>
  <si>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</si>
  <si>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</si>
  <si>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</si>
  <si>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</si>
  <si>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</si>
  <si>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</si>
  <si>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</si>
  <si>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</si>
  <si>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</si>
  <si>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</si>
  <si>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</si>
  <si>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</si>
  <si>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</si>
  <si>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</si>
  <si>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</si>
  <si>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</si>
  <si>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</si>
  <si>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</si>
  <si>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</si>
  <si>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</si>
  <si>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</si>
  <si>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</si>
  <si>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</si>
  <si>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</si>
  <si>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</si>
  <si>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</si>
  <si>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</si>
  <si>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</si>
  <si>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</si>
  <si>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</si>
  <si>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</si>
  <si>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</si>
  <si>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</si>
  <si>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</si>
  <si>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</si>
  <si>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</si>
  <si>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</si>
  <si>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</si>
  <si>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</si>
  <si>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</si>
  <si>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</si>
  <si>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</si>
  <si>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</si>
  <si>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</si>
  <si>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</si>
  <si>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</si>
  <si>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</si>
  <si>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</si>
  <si>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</si>
  <si>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</si>
  <si>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</si>
  <si>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</si>
  <si>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</si>
  <si>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</si>
  <si>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</si>
  <si>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</si>
  <si>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</si>
  <si>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</si>
  <si>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</si>
  <si>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</si>
  <si>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</si>
  <si>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</si>
  <si>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</si>
  <si>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</si>
  <si>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</si>
  <si>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</si>
  <si>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</si>
  <si>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</si>
  <si>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</si>
  <si>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</si>
  <si>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</si>
  <si>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</si>
  <si>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</si>
  <si>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</si>
  <si>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</si>
  <si>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</si>
  <si>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</si>
  <si>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</si>
  <si>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</si>
  <si>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</si>
  <si>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</si>
  <si>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</si>
  <si>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</si>
  <si>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</si>
  <si>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</si>
  <si>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</si>
  <si>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</si>
  <si>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</si>
  <si>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</si>
  <si>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</si>
  <si>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</si>
  <si>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</si>
  <si>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</si>
  <si>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</si>
  <si>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</si>
  <si>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</si>
  <si>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</si>
  <si>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</si>
  <si>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</si>
  <si>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</si>
  <si>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</si>
  <si>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</si>
  <si>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</si>
  <si>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</si>
  <si>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</si>
  <si>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</si>
  <si>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</si>
  <si>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</si>
  <si>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</si>
  <si>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</si>
  <si>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</si>
  <si>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</si>
  <si>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</si>
  <si>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</si>
  <si>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</si>
  <si>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</si>
  <si>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</si>
  <si>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</si>
  <si>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</si>
  <si>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</si>
  <si>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</si>
  <si>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</si>
  <si>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</si>
  <si>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</si>
  <si>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</si>
  <si>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</si>
  <si>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</si>
  <si>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</si>
  <si>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</si>
  <si>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</si>
  <si>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</si>
  <si>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</si>
  <si>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</si>
  <si>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</si>
  <si>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</si>
  <si>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</si>
  <si>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</si>
  <si>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</si>
  <si>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</si>
  <si>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</si>
  <si>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</si>
  <si>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</si>
  <si>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</si>
  <si>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</si>
  <si>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</si>
  <si>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</si>
  <si>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</si>
  <si>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</si>
  <si>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</si>
  <si>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</si>
  <si>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</si>
  <si>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</si>
  <si>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</si>
  <si>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</si>
  <si>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</si>
  <si>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</si>
  <si>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</si>
  <si>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</si>
  <si>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</si>
  <si>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</si>
  <si>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</si>
  <si>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</si>
  <si>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</si>
  <si>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</si>
  <si>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</si>
  <si>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</si>
  <si>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</si>
  <si>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</si>
  <si>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</si>
  <si>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</si>
  <si>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</si>
  <si>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</si>
  <si>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</si>
  <si>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</si>
  <si>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</si>
  <si>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</si>
  <si>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</si>
  <si>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</si>
  <si>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</si>
  <si>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</si>
  <si>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</si>
  <si>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</si>
  <si>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</si>
  <si>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</si>
  <si>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</si>
  <si>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</si>
  <si>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</si>
  <si>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</si>
  <si>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</si>
  <si>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</si>
  <si>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</si>
  <si>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</si>
  <si>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</si>
  <si>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</si>
  <si>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</si>
  <si>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</si>
  <si>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</si>
  <si>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</si>
  <si>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</si>
  <si>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</si>
  <si>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</si>
  <si>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</si>
  <si>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</si>
  <si>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</si>
  <si>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</si>
  <si>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</si>
  <si>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</si>
  <si>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</si>
  <si>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</si>
  <si>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</si>
  <si>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</si>
  <si>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</si>
  <si>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</si>
  <si>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</si>
  <si>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</si>
  <si>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</si>
  <si>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</si>
  <si>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</si>
  <si>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</si>
  <si>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</si>
  <si>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</si>
  <si>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</si>
  <si>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</si>
  <si>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</si>
  <si>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</si>
  <si>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</si>
  <si>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</si>
  <si>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</si>
  <si>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</si>
  <si>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</si>
  <si>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</si>
  <si>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</si>
  <si>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</si>
  <si>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</si>
  <si>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</si>
  <si>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</si>
  <si>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</si>
  <si>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</si>
  <si>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</si>
  <si>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</si>
  <si>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</si>
  <si>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</si>
  <si>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</si>
  <si>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</si>
  <si>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</si>
  <si>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</si>
  <si>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</si>
  <si>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</si>
  <si>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</si>
  <si>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</si>
  <si>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</si>
  <si>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</si>
  <si>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</si>
  <si>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</si>
  <si>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</si>
  <si>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</si>
  <si>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</si>
  <si>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</si>
  <si>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</si>
  <si>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</si>
  <si>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</si>
  <si>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</si>
  <si>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</si>
  <si>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</si>
  <si>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</si>
  <si>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</si>
  <si>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</si>
  <si>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</si>
  <si>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</si>
  <si>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</si>
  <si>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</si>
  <si>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</si>
  <si>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</si>
  <si>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</si>
  <si>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</si>
  <si>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</si>
  <si>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</si>
  <si>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</si>
  <si>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</si>
  <si>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</si>
  <si>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</si>
  <si>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</si>
  <si>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</si>
  <si>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</si>
  <si>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</si>
  <si>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</si>
  <si>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</si>
  <si>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</si>
  <si>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</si>
  <si>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</si>
  <si>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</si>
  <si>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</si>
  <si>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</si>
  <si>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</si>
  <si>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</si>
  <si>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</si>
  <si>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</si>
  <si>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</si>
  <si>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</si>
  <si>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</si>
  <si>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</si>
  <si>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</si>
  <si>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</si>
  <si>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</si>
  <si>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</si>
  <si>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</si>
  <si>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</si>
  <si>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</si>
  <si>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</si>
  <si>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</si>
  <si>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</si>
  <si>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</si>
  <si>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</si>
  <si>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</si>
  <si>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</si>
  <si>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</si>
  <si>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</si>
  <si>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</si>
  <si>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</si>
  <si>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</si>
  <si>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</si>
  <si>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</si>
  <si>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</si>
  <si>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</si>
  <si>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</si>
  <si>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</si>
  <si>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</si>
  <si>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</si>
  <si>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</si>
  <si>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</si>
  <si>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</si>
  <si>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</si>
  <si>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</si>
  <si>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</si>
  <si>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</si>
  <si>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</si>
  <si>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</si>
  <si>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</si>
  <si>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</si>
  <si>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</si>
  <si>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</si>
  <si>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</si>
  <si>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</si>
  <si>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</si>
  <si>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</si>
  <si>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</si>
  <si>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</si>
  <si>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</si>
  <si>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</si>
  <si>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</si>
  <si>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</si>
  <si>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</si>
  <si>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</si>
  <si>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</si>
  <si>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</si>
  <si>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</si>
  <si>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</si>
  <si>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</si>
  <si>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</si>
  <si>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</si>
  <si>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</si>
  <si>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</si>
  <si>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</si>
  <si>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</si>
  <si>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</si>
  <si>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</si>
  <si>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</si>
  <si>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</si>
  <si>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</si>
  <si>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</si>
  <si>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</si>
  <si>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</si>
  <si>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</si>
  <si>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</si>
  <si>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</si>
  <si>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</si>
  <si>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</si>
  <si>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</si>
  <si>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</si>
  <si>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</si>
  <si>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</si>
  <si>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</si>
  <si>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</si>
  <si>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</si>
  <si>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</si>
  <si>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</si>
  <si>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</si>
  <si>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</si>
  <si>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</si>
  <si>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</si>
  <si>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</si>
  <si>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</si>
  <si>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</si>
  <si>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</si>
  <si>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</si>
  <si>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</si>
  <si>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</si>
  <si>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</si>
  <si>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</si>
  <si>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</si>
  <si>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</si>
  <si>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</si>
  <si>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</si>
  <si>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</si>
  <si>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</si>
  <si>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</si>
  <si>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</si>
  <si>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</si>
  <si>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</si>
  <si>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</si>
  <si>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</si>
  <si>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</si>
  <si>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</si>
  <si>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</si>
  <si>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</si>
  <si>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</si>
  <si>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</si>
  <si>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</si>
  <si>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</si>
  <si>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</si>
  <si>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</si>
  <si>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</si>
  <si>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</si>
  <si>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</si>
  <si>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</si>
  <si>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</si>
  <si>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</si>
  <si>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</si>
  <si>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</si>
  <si>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</si>
  <si>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</si>
  <si>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</si>
  <si>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</si>
  <si>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</si>
  <si>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</si>
  <si>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</si>
  <si>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</si>
  <si>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</si>
  <si>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</si>
  <si>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</si>
  <si>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</si>
  <si>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</si>
  <si>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</si>
  <si>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</si>
  <si>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</si>
  <si>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</si>
  <si>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</si>
  <si>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</si>
  <si>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</si>
  <si>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</si>
  <si>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</si>
  <si>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</si>
  <si>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</si>
  <si>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</si>
  <si>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</si>
  <si>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</si>
  <si>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</si>
  <si>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</si>
  <si>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</si>
  <si>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</si>
  <si>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</si>
  <si>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</si>
  <si>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</si>
  <si>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</si>
  <si>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</si>
  <si>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</si>
  <si>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</si>
  <si>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</si>
  <si>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</si>
  <si>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</si>
  <si>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</si>
  <si>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</si>
  <si>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</si>
  <si>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</si>
  <si>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</si>
  <si>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</si>
  <si>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</si>
  <si>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</si>
  <si>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</si>
  <si>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</si>
  <si>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</si>
  <si>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</si>
  <si>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</si>
  <si>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</si>
  <si>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</si>
  <si>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</si>
  <si>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</si>
  <si>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</si>
  <si>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</si>
  <si>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</si>
  <si>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</si>
  <si>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</si>
  <si>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</si>
  <si>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</si>
  <si>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</si>
  <si>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</si>
  <si>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</si>
  <si>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</si>
  <si>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</si>
  <si>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</si>
  <si>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</si>
  <si>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</si>
  <si>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</si>
  <si>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</si>
  <si>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</si>
  <si>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</si>
  <si>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</si>
  <si>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</si>
  <si>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</si>
  <si>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</si>
  <si>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</si>
  <si>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</si>
  <si>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</si>
  <si>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</si>
  <si>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</si>
  <si>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</si>
  <si>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</si>
  <si>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</si>
  <si>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</si>
  <si>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</si>
  <si>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</si>
  <si>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</si>
  <si>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</si>
  <si>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</si>
  <si>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</si>
  <si>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</si>
  <si>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</si>
  <si>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</si>
  <si>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</si>
  <si>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</si>
  <si>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</si>
  <si>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</si>
  <si>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</si>
  <si>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</si>
  <si>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</si>
  <si>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</si>
  <si>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</si>
  <si>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</si>
  <si>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</si>
  <si>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</si>
  <si>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</si>
  <si>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</si>
  <si>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</si>
  <si>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</si>
  <si>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</si>
  <si>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</si>
  <si>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</si>
  <si>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</si>
  <si>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</si>
  <si>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</si>
  <si>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</si>
  <si>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</si>
  <si>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</si>
  <si>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</si>
  <si>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</si>
  <si>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</si>
  <si>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</si>
  <si>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</si>
  <si>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</si>
  <si>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</si>
  <si>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</si>
  <si>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</si>
  <si>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</si>
  <si>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</si>
  <si>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</si>
  <si>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</si>
  <si>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</si>
  <si>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</si>
  <si>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</si>
  <si>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</si>
  <si>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</si>
  <si>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</si>
  <si>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</si>
  <si>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</si>
  <si>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</si>
  <si>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</si>
  <si>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</si>
  <si>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</si>
  <si>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</si>
  <si>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</si>
  <si>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</si>
  <si>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</si>
  <si>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</si>
  <si>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</si>
  <si>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</si>
  <si>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</si>
  <si>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</si>
  <si>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</si>
  <si>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</si>
  <si>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</si>
  <si>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</si>
  <si>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</si>
  <si>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</si>
  <si>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</si>
  <si>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</si>
  <si>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</si>
  <si>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</si>
  <si>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</si>
  <si>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</si>
  <si>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</si>
  <si>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</si>
  <si>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</si>
  <si>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</si>
  <si>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</si>
  <si>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</si>
  <si>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</si>
  <si>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</si>
  <si>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</si>
  <si>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</si>
  <si>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</si>
  <si>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</si>
  <si>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</si>
  <si>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</si>
  <si>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</si>
  <si>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</si>
  <si>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</si>
  <si>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</si>
  <si>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</si>
  <si>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</si>
  <si>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</si>
  <si>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</si>
  <si>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</si>
  <si>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</si>
  <si>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</si>
  <si>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</si>
  <si>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</si>
  <si>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</si>
  <si>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</si>
  <si>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</si>
  <si>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</si>
  <si>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</si>
  <si>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</si>
  <si>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</si>
  <si>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</si>
  <si>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</si>
  <si>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</si>
  <si>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</si>
  <si>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</si>
  <si>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</si>
  <si>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</si>
  <si>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</si>
  <si>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</si>
  <si>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</si>
  <si>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</si>
  <si>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</si>
  <si>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</si>
  <si>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</si>
  <si>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</si>
  <si>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</si>
  <si>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</si>
  <si>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</si>
  <si>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</si>
  <si>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</si>
  <si>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</si>
  <si>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</si>
  <si>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</si>
  <si>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</si>
  <si>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</si>
  <si>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</si>
  <si>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</si>
  <si>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</si>
  <si>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</si>
  <si>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</si>
  <si>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</si>
  <si>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</si>
  <si>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</si>
  <si>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</si>
  <si>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</si>
  <si>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</si>
  <si>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</si>
  <si>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</si>
  <si>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</si>
  <si>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</si>
  <si>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</si>
  <si>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</si>
  <si>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</si>
  <si>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</si>
  <si>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</si>
  <si>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</si>
  <si>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</si>
  <si>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</si>
  <si>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</si>
  <si>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</si>
  <si>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</si>
  <si>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</si>
  <si>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</si>
  <si>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</si>
  <si>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</si>
  <si>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</si>
  <si>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</si>
  <si>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</si>
  <si>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</si>
  <si>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</si>
  <si>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</si>
  <si>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</si>
  <si>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</si>
  <si>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</si>
  <si>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</si>
  <si>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</si>
  <si>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</si>
  <si>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</si>
  <si>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</si>
  <si>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</si>
  <si>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</si>
  <si>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</si>
  <si>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</si>
  <si>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</si>
  <si>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</si>
  <si>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</si>
  <si>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</si>
  <si>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</si>
  <si>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</si>
  <si>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</si>
  <si>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</si>
  <si>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</si>
  <si>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</si>
  <si>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</si>
  <si>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</si>
  <si>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</si>
  <si>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</si>
  <si>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</si>
  <si>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</si>
  <si>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</si>
  <si>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</si>
  <si>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</si>
  <si>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</si>
  <si>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</si>
  <si>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</si>
  <si>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</si>
  <si>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</si>
  <si>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</si>
  <si>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</si>
  <si>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</si>
  <si>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</si>
  <si>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</si>
  <si>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</si>
  <si>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</si>
  <si>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</si>
  <si>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</si>
  <si>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</si>
  <si>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</si>
  <si>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</si>
  <si>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</si>
  <si>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</si>
  <si>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</si>
  <si>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</si>
  <si>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</si>
  <si>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</si>
  <si>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</si>
  <si>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</si>
  <si>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</si>
  <si>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</si>
  <si>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</si>
  <si>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</si>
  <si>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</si>
  <si>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</si>
  <si>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</si>
  <si>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</si>
  <si>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</si>
  <si>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</si>
  <si>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</si>
  <si>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</si>
  <si>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</si>
  <si>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</si>
  <si>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</si>
  <si>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</si>
  <si>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</si>
  <si>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</si>
  <si>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</si>
  <si>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</si>
  <si>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</si>
  <si>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</si>
  <si>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</si>
  <si>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</si>
  <si>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</si>
  <si>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</si>
  <si>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</si>
  <si>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</si>
  <si>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</si>
  <si>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</si>
  <si>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</si>
  <si>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</si>
  <si>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</si>
  <si>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</si>
  <si>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</si>
  <si>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</si>
  <si>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</si>
  <si>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</si>
  <si>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</si>
  <si>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</si>
  <si>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</si>
  <si>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</si>
  <si>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</si>
  <si>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</si>
  <si>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</si>
  <si>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</si>
  <si>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</si>
  <si>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</si>
  <si>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</si>
  <si>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</si>
  <si>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</si>
  <si>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</si>
  <si>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</si>
  <si>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</si>
  <si>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</si>
  <si>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</si>
  <si>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</si>
  <si>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</si>
  <si>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</si>
  <si>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</si>
  <si>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</si>
  <si>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</si>
  <si>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</si>
  <si>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</si>
  <si>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</si>
  <si>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</si>
  <si>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</si>
  <si>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</si>
  <si>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</si>
  <si>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</si>
  <si>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</si>
  <si>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</si>
  <si>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</si>
  <si>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</si>
  <si>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</si>
  <si>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</si>
  <si>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</si>
  <si>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</si>
  <si>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</si>
  <si>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</si>
  <si>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</si>
  <si>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</si>
  <si>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</si>
  <si>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</si>
  <si>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</si>
  <si>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</si>
  <si>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</si>
  <si>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</si>
  <si>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</si>
  <si>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</si>
  <si>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</si>
  <si>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</si>
  <si>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</si>
  <si>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</si>
  <si>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</si>
  <si>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</si>
  <si>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</si>
  <si>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</si>
  <si>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</si>
  <si>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</si>
  <si>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</si>
  <si>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</si>
  <si>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</si>
  <si>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</si>
  <si>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</si>
  <si>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</si>
  <si>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</si>
  <si>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</si>
  <si>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</si>
  <si>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</si>
  <si>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</si>
  <si>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</si>
  <si>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</si>
  <si>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</si>
  <si>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</si>
  <si>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</si>
  <si>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</si>
  <si>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</si>
  <si>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</si>
  <si>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</si>
  <si>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</si>
  <si>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</si>
  <si>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</si>
  <si>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</si>
  <si>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</si>
  <si>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</si>
  <si>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</si>
  <si>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</si>
  <si>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</si>
  <si>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</si>
  <si>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</si>
  <si>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</si>
  <si>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</si>
  <si>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</si>
  <si>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</si>
  <si>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</si>
  <si>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</si>
  <si>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</si>
  <si>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</si>
  <si>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</si>
  <si>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</si>
  <si>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</si>
  <si>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</si>
  <si>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</si>
  <si>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</si>
  <si>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</si>
  <si>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</si>
  <si>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</si>
  <si>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</si>
  <si>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</si>
  <si>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</si>
  <si>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</si>
  <si>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</si>
  <si>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</si>
  <si>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</si>
  <si>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</si>
  <si>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</si>
  <si>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</si>
  <si>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</si>
  <si>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</si>
  <si>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</si>
  <si>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</si>
  <si>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</si>
  <si>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</si>
  <si>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</si>
  <si>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</si>
  <si>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</si>
  <si>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</si>
  <si>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</si>
  <si>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</si>
  <si>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</si>
  <si>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</si>
  <si>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</si>
  <si>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</si>
  <si>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</si>
  <si>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</si>
  <si>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</si>
  <si>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</si>
  <si>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</si>
  <si>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</si>
  <si>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</si>
  <si>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</si>
  <si>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</si>
  <si>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</si>
  <si>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</si>
  <si>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</si>
  <si>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</si>
  <si>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</si>
  <si>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</si>
  <si>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</si>
  <si>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</si>
  <si>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</si>
  <si>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</si>
  <si>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</si>
  <si>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</si>
  <si>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</si>
  <si>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</si>
  <si>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</si>
  <si>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</si>
  <si>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</si>
  <si>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</si>
  <si>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</si>
  <si>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</si>
  <si>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</si>
  <si>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</si>
  <si>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</si>
  <si>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</si>
  <si>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</si>
  <si>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</si>
  <si>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</si>
  <si>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</si>
  <si>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</si>
  <si>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</si>
  <si>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</si>
  <si>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</si>
  <si>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</si>
  <si>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</si>
  <si>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</si>
  <si>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</si>
  <si>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</si>
  <si>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</si>
  <si>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</si>
  <si>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</si>
  <si>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</si>
  <si>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</si>
  <si>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</si>
  <si>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</si>
  <si>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</si>
  <si>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</si>
  <si>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</si>
  <si>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</si>
  <si>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</si>
  <si>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</si>
  <si>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</si>
  <si>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</si>
  <si>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</si>
  <si>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</si>
  <si>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</si>
  <si>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</si>
  <si>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</si>
  <si>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</si>
  <si>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</si>
  <si>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</si>
  <si>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</si>
  <si>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</si>
  <si>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</si>
  <si>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</si>
  <si>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</si>
  <si>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</si>
  <si>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</si>
  <si>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</si>
  <si>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</si>
  <si>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</si>
  <si>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</si>
  <si>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</si>
  <si>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</si>
  <si>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</si>
  <si>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</si>
  <si>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</si>
  <si>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</si>
  <si>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</si>
  <si>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</si>
  <si>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</si>
  <si>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</si>
  <si>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</si>
  <si>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</si>
  <si>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</si>
  <si>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</si>
  <si>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</si>
  <si>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</si>
  <si>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</si>
  <si>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</si>
  <si>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</si>
  <si>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</si>
  <si>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</si>
  <si>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</si>
  <si>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</si>
  <si>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</si>
  <si>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</si>
  <si>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</si>
  <si>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</si>
  <si>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</si>
  <si>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</si>
  <si>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</si>
  <si>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</si>
  <si>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</si>
  <si>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</si>
  <si>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</si>
  <si>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</si>
  <si>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</si>
  <si>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</si>
  <si>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</si>
  <si>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</si>
  <si>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</si>
  <si>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</si>
  <si>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</si>
  <si>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</si>
  <si>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</si>
  <si>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</si>
  <si>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</si>
  <si>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</si>
  <si>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</si>
  <si>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</si>
  <si>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</si>
  <si>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</si>
  <si>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</si>
  <si>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</si>
  <si>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</si>
  <si>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</si>
  <si>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</si>
  <si>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</si>
  <si>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</si>
  <si>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</si>
  <si>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</si>
  <si>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</si>
  <si>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</si>
  <si>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</si>
  <si>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</si>
  <si>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</si>
  <si>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</si>
  <si>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</si>
  <si>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</si>
  <si>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</si>
  <si>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</si>
  <si>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</si>
  <si>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</si>
  <si>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</si>
  <si>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</si>
  <si>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</si>
  <si>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</si>
  <si>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</si>
  <si>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</si>
  <si>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</si>
  <si>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</si>
  <si>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</si>
  <si>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</si>
  <si>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</si>
  <si>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</si>
  <si>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</si>
  <si>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</si>
  <si>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</si>
  <si>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</si>
  <si>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</si>
  <si>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</si>
  <si>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</si>
  <si>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</si>
  <si>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</si>
  <si>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</si>
  <si>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</si>
  <si>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</si>
  <si>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</si>
  <si>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</si>
  <si>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</si>
  <si>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</si>
  <si>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</si>
  <si>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</si>
  <si>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</si>
  <si>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</si>
  <si>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</si>
  <si>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</si>
  <si>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</si>
  <si>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</si>
  <si>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</si>
  <si>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</si>
  <si>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</si>
  <si>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</si>
  <si>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</si>
  <si>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</si>
  <si>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</si>
  <si>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</si>
  <si>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</si>
  <si>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</si>
  <si>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</si>
  <si>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</si>
  <si>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</si>
  <si>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</si>
  <si>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</si>
  <si>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</si>
  <si>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</si>
  <si>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</si>
  <si>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</si>
  <si>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</si>
  <si>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</si>
  <si>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</si>
  <si>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</si>
  <si>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</si>
  <si>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</si>
  <si>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</si>
  <si>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</si>
  <si>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</si>
  <si>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</si>
  <si>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</si>
  <si>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</si>
  <si>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</si>
  <si>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</si>
  <si>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</si>
  <si>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</si>
  <si>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</si>
  <si>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</si>
  <si>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</si>
  <si>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</si>
  <si>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</si>
  <si>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</si>
  <si>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</si>
  <si>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</si>
  <si>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</si>
  <si>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</si>
  <si>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</si>
  <si>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</si>
  <si>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</si>
  <si>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</si>
  <si>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</si>
  <si>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</si>
  <si>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</si>
  <si>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</si>
  <si>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</si>
  <si>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</si>
  <si>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</si>
  <si>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</si>
  <si>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</si>
  <si>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</si>
  <si>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</si>
  <si>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</si>
  <si>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</si>
  <si>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</si>
  <si>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</si>
  <si>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</si>
  <si>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</si>
  <si>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</si>
  <si>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</si>
  <si>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</si>
  <si>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</si>
  <si>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</si>
  <si>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</si>
  <si>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</si>
  <si>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</si>
  <si>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</si>
  <si>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</si>
  <si>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</si>
  <si>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</si>
  <si>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</si>
  <si>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</si>
  <si>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</si>
  <si>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</si>
  <si>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</si>
  <si>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</si>
  <si>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</si>
  <si>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</si>
  <si>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</si>
  <si>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</si>
  <si>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</si>
  <si>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</si>
  <si>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</si>
  <si>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</si>
  <si>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</si>
  <si>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</si>
  <si>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</si>
  <si>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</si>
  <si>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</si>
  <si>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</si>
  <si>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</si>
  <si>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</si>
  <si>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</si>
  <si>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</si>
  <si>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</si>
  <si>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</si>
  <si>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</si>
  <si>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</si>
  <si>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</si>
  <si>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</si>
  <si>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</si>
  <si>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</si>
  <si>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</si>
  <si>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</si>
  <si>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</si>
  <si>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</si>
  <si>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</si>
  <si>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</si>
  <si>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</si>
  <si>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</si>
  <si>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</si>
  <si>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</si>
  <si>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</si>
  <si>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</si>
  <si>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</si>
  <si>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</si>
  <si>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</si>
  <si>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</si>
  <si>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</si>
  <si>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</si>
  <si>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</si>
  <si>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</si>
  <si>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</si>
  <si>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</si>
  <si>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</si>
  <si>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</si>
  <si>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</si>
  <si>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</si>
  <si>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</si>
  <si>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</si>
  <si>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</si>
  <si>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</si>
  <si>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</si>
  <si>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</si>
  <si>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</si>
  <si>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</si>
  <si>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</si>
  <si>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</si>
  <si>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</si>
  <si>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</si>
  <si>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</si>
  <si>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</si>
  <si>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</si>
  <si>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</si>
  <si>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</si>
  <si>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</si>
  <si>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</si>
  <si>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</si>
  <si>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</si>
  <si>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</si>
  <si>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</si>
  <si>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</si>
  <si>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</si>
  <si>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</si>
  <si>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</si>
  <si>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</si>
  <si>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</si>
  <si>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</si>
  <si>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</si>
  <si>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</si>
  <si>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</si>
  <si>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</si>
  <si>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</si>
  <si>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</si>
  <si>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</si>
  <si>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</si>
  <si>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</si>
  <si>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</si>
  <si>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</si>
  <si>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</si>
  <si>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</si>
  <si>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</si>
  <si>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</si>
  <si>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</si>
  <si>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</si>
  <si>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</si>
  <si>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</si>
  <si>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</si>
  <si>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</si>
  <si>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</si>
  <si>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</si>
  <si>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</si>
  <si>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</si>
  <si>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</si>
  <si>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</si>
  <si>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</si>
  <si>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</si>
  <si>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</si>
  <si>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</si>
  <si>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</si>
  <si>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</si>
  <si>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</si>
  <si>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</si>
  <si>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</si>
  <si>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</si>
  <si>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</si>
  <si>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</si>
  <si>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</si>
  <si>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</si>
  <si>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</si>
  <si>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</si>
  <si>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</si>
  <si>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</si>
  <si>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</si>
  <si>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</si>
  <si>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</si>
  <si>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</si>
  <si>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</si>
  <si>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</si>
  <si>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</si>
  <si>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</si>
  <si>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</si>
  <si>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</si>
  <si>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</si>
  <si>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</si>
  <si>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</si>
  <si>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</si>
  <si>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</si>
  <si>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</si>
  <si>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</si>
  <si>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</si>
  <si>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</si>
  <si>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</si>
  <si>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</si>
  <si>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</si>
  <si>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</si>
  <si>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</si>
  <si>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</si>
  <si>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</si>
  <si>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</si>
  <si>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</si>
  <si>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</si>
  <si>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</si>
  <si>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</si>
  <si>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</si>
  <si>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</si>
  <si>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</si>
  <si>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</si>
  <si>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</si>
  <si>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</si>
  <si>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</si>
  <si>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</si>
  <si>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</si>
  <si>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</si>
  <si>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</si>
  <si>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</si>
  <si>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</si>
  <si>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</si>
  <si>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</si>
  <si>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</si>
  <si>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</si>
  <si>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</si>
  <si>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</si>
  <si>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</si>
  <si>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</si>
  <si>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</si>
  <si>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</si>
  <si>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</si>
  <si>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</si>
  <si>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</si>
  <si>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</si>
  <si>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</si>
  <si>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</si>
  <si>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</si>
  <si>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</si>
  <si>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</si>
  <si>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</si>
  <si>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</si>
  <si>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</si>
  <si>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</si>
  <si>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</si>
  <si>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</si>
  <si>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</si>
  <si>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</si>
  <si>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</si>
  <si>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</si>
  <si>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</si>
  <si>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</si>
  <si>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</si>
  <si>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</si>
  <si>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</si>
  <si>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</si>
  <si>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</si>
  <si>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</si>
  <si>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</si>
  <si>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</si>
  <si>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</si>
  <si>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</si>
  <si>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</si>
  <si>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</si>
  <si>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</si>
  <si>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</si>
  <si>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</si>
  <si>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</si>
  <si>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</si>
  <si>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</si>
  <si>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</si>
  <si>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</si>
  <si>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</si>
  <si>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</si>
  <si>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</si>
  <si>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</si>
  <si>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</si>
  <si>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</si>
  <si>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</si>
  <si>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</si>
  <si>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</si>
  <si>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</si>
  <si>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</si>
  <si>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</si>
  <si>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</si>
  <si>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</si>
  <si>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</si>
  <si>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</si>
  <si>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</si>
  <si>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</si>
  <si>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</si>
  <si>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</si>
  <si>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</si>
  <si>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</si>
  <si>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</si>
  <si>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</si>
  <si>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</si>
  <si>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</si>
  <si>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</si>
  <si>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</si>
  <si>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</si>
  <si>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</si>
  <si>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</si>
  <si>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</si>
  <si>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</si>
  <si>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</si>
  <si>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</si>
  <si>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</si>
  <si>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</si>
  <si>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</si>
  <si>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</si>
  <si>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</si>
  <si>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</si>
  <si>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</si>
  <si>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</si>
  <si>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</si>
  <si>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</si>
  <si>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</si>
  <si>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</si>
  <si>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</si>
  <si>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</si>
  <si>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</si>
  <si>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</si>
  <si>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</si>
  <si>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</si>
  <si>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</si>
  <si>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</si>
  <si>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</si>
  <si>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</si>
  <si>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</si>
  <si>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</si>
  <si>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</si>
  <si>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</si>
  <si>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</si>
  <si>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</si>
  <si>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</si>
  <si>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</si>
  <si>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</si>
  <si>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</si>
  <si>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</si>
  <si>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</si>
  <si>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</si>
  <si>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</si>
  <si>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</si>
  <si>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</si>
  <si>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</si>
  <si>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</si>
  <si>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</si>
  <si>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</si>
  <si>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</si>
  <si>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</si>
  <si>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</si>
  <si>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</si>
  <si>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</si>
  <si>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</si>
  <si>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</si>
  <si>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</si>
  <si>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</si>
  <si>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</si>
  <si>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</si>
  <si>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</si>
  <si>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</si>
  <si>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</si>
  <si>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</si>
  <si>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</si>
  <si>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</si>
  <si>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</si>
  <si>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</si>
  <si>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</si>
  <si>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</si>
  <si>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</si>
  <si>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</si>
  <si>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</si>
  <si>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</si>
  <si>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</si>
  <si>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</si>
  <si>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</si>
  <si>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</si>
  <si>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</si>
  <si>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</si>
  <si>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</si>
  <si>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</si>
  <si>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</si>
  <si>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</si>
  <si>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</si>
  <si>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</si>
  <si>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</si>
  <si>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</si>
  <si>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</si>
  <si>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</si>
  <si>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</si>
  <si>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</si>
  <si>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</si>
  <si>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</si>
  <si>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</si>
  <si>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</si>
  <si>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</si>
  <si>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</si>
  <si>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</si>
  <si>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</si>
  <si>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</si>
  <si>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</si>
  <si>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</si>
  <si>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</si>
  <si>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</si>
  <si>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</si>
  <si>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</si>
  <si>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</si>
  <si>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</si>
  <si>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</si>
  <si>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</si>
  <si>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</si>
  <si>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</si>
  <si>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</si>
  <si>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</si>
  <si>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</si>
  <si>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</si>
  <si>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</si>
  <si>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</si>
  <si>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</si>
  <si>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</si>
  <si>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</si>
  <si>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</si>
  <si>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</si>
  <si>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</si>
  <si>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</si>
  <si>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</si>
  <si>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</si>
  <si>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</si>
  <si>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</si>
  <si>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</si>
  <si>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</si>
  <si>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</si>
  <si>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</si>
  <si>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</si>
  <si>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</si>
  <si>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</si>
  <si>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</si>
  <si>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</si>
  <si>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</si>
  <si>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</si>
  <si>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</si>
  <si>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</si>
  <si>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</si>
  <si>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</si>
  <si>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</si>
  <si>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</si>
  <si>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</si>
  <si>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</si>
  <si>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</si>
  <si>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</si>
  <si>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</si>
  <si>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</si>
  <si>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</si>
  <si>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</si>
  <si>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</si>
  <si>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</si>
  <si>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</si>
  <si>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</si>
  <si>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</si>
  <si>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</si>
  <si>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</si>
  <si>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</si>
  <si>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</si>
  <si>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</si>
  <si>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</si>
  <si>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</si>
  <si>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</si>
  <si>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</si>
  <si>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</si>
  <si>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</si>
  <si>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</si>
  <si>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</si>
  <si>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</si>
  <si>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</si>
  <si>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</si>
  <si>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</si>
  <si>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</si>
  <si>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</si>
  <si>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</si>
  <si>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</si>
  <si>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</si>
  <si>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</si>
  <si>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</si>
  <si>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</si>
  <si>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</si>
  <si>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</si>
  <si>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</si>
  <si>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</si>
  <si>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</si>
  <si>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</si>
  <si>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</si>
  <si>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</si>
  <si>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</si>
  <si>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</si>
  <si>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</si>
  <si>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</si>
  <si>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</si>
  <si>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</si>
  <si>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</si>
  <si>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</si>
  <si>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</si>
  <si>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</si>
  <si>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</si>
  <si>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</si>
  <si>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</si>
  <si>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</si>
  <si>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</si>
  <si>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</si>
  <si>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</si>
  <si>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</si>
  <si>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</si>
  <si>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</si>
  <si>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</si>
  <si>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</si>
  <si>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</si>
  <si>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</si>
  <si>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</si>
  <si>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</si>
  <si>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</si>
  <si>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</si>
  <si>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</si>
  <si>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</si>
  <si>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</si>
  <si>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</si>
  <si>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</si>
  <si>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</si>
  <si>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</si>
  <si>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</si>
  <si>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</si>
  <si>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</si>
  <si>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</si>
  <si>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</si>
  <si>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</si>
  <si>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</si>
  <si>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</si>
  <si>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</si>
  <si>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</si>
  <si>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</si>
  <si>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</si>
  <si>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</si>
  <si>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</si>
  <si>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</si>
  <si>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</si>
  <si>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</si>
  <si>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</si>
  <si>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</si>
  <si>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</si>
  <si>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</si>
  <si>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</si>
  <si>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</si>
  <si>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</si>
  <si>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</si>
  <si>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</si>
  <si>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</si>
  <si>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</si>
  <si>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</si>
  <si>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</si>
  <si>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</si>
  <si>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</si>
  <si>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</si>
  <si>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</si>
  <si>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</si>
  <si>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</si>
  <si>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</si>
  <si>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</si>
  <si>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</si>
  <si>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</si>
  <si>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</si>
  <si>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</si>
  <si>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</si>
  <si>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</si>
  <si>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</si>
  <si>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</si>
  <si>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</si>
  <si>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</si>
  <si>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</si>
  <si>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</si>
  <si>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</si>
  <si>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</si>
  <si>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</si>
  <si>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</si>
  <si>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</si>
  <si>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</si>
  <si>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</si>
  <si>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</si>
  <si>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</si>
  <si>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</si>
  <si>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</si>
  <si>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</si>
  <si>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</si>
  <si>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</si>
  <si>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</si>
  <si>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</si>
  <si>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</si>
  <si>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</si>
  <si>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</si>
  <si>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</si>
  <si>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</si>
  <si>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</si>
  <si>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</si>
  <si>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</si>
  <si>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</si>
  <si>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</si>
  <si>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</si>
  <si>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</si>
  <si>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</si>
  <si>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</si>
  <si>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</si>
  <si>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</si>
  <si>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</si>
  <si>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</si>
  <si>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</si>
  <si>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</si>
  <si>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</si>
  <si>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</si>
  <si>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</si>
  <si>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</si>
  <si>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</si>
  <si>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</si>
  <si>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</si>
  <si>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</si>
  <si>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</si>
  <si>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</si>
  <si>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</si>
  <si>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</si>
  <si>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</si>
  <si>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</si>
  <si>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</si>
  <si>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</si>
  <si>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</si>
  <si>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</si>
  <si>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</si>
  <si>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</si>
  <si>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</si>
  <si>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</si>
  <si>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</si>
  <si>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</si>
  <si>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</si>
  <si>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</si>
  <si>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</si>
  <si>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</si>
  <si>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</si>
  <si>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</si>
  <si>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</si>
  <si>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</si>
  <si>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</si>
  <si>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</si>
  <si>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</si>
  <si>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</si>
  <si>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</si>
  <si>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</si>
  <si>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</si>
  <si>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</si>
  <si>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</si>
  <si>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</si>
  <si>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</si>
  <si>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</si>
  <si>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</si>
  <si>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</si>
  <si>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</si>
  <si>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</si>
  <si>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</si>
  <si>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</si>
  <si>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</si>
  <si>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</si>
  <si>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</si>
  <si>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</si>
  <si>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</si>
  <si>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</si>
  <si>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</si>
  <si>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</si>
  <si>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</si>
  <si>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</si>
  <si>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</si>
  <si>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</si>
  <si>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</si>
  <si>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</si>
  <si>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</si>
  <si>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</si>
  <si>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</si>
  <si>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</si>
  <si>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</si>
  <si>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</si>
  <si>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</si>
  <si>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</si>
  <si>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</si>
  <si>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</si>
  <si>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</si>
  <si>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</si>
  <si>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</si>
  <si>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</si>
  <si>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</si>
  <si>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</si>
  <si>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</si>
  <si>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</si>
  <si>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</si>
  <si>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</si>
  <si>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</si>
  <si>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</si>
  <si>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</si>
  <si>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</si>
  <si>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</si>
  <si>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</si>
  <si>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</si>
  <si>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</si>
  <si>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</si>
  <si>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</si>
  <si>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</si>
  <si>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</si>
  <si>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</si>
  <si>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</si>
  <si>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</si>
  <si>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</si>
  <si>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</si>
  <si>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</si>
  <si>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</si>
  <si>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</si>
  <si>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</si>
  <si>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</si>
  <si>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</si>
  <si>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</si>
  <si>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</si>
  <si>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</si>
  <si>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</si>
  <si>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</si>
  <si>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</si>
  <si>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</si>
  <si>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</si>
  <si>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</si>
  <si>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</si>
  <si>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</si>
  <si>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</si>
  <si>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</si>
  <si>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</si>
  <si>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</si>
  <si>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</si>
  <si>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</si>
  <si>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</si>
  <si>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</si>
  <si>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</si>
  <si>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</si>
  <si>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</si>
  <si>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</si>
  <si>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</si>
  <si>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</si>
  <si>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</si>
  <si>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</si>
  <si>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</si>
  <si>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</si>
  <si>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</si>
  <si>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</si>
  <si>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</si>
  <si>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</si>
  <si>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</si>
  <si>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</si>
  <si>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</si>
  <si>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</si>
  <si>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</si>
  <si>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</si>
  <si>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</si>
  <si>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</si>
  <si>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</si>
  <si>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</si>
  <si>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</si>
  <si>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</si>
  <si>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</si>
  <si>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</si>
  <si>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</si>
  <si>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</si>
  <si>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</si>
  <si>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</si>
  <si>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</si>
  <si>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</si>
  <si>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</si>
  <si>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</si>
  <si>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</si>
  <si>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</si>
  <si>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</si>
  <si>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</si>
  <si>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</si>
  <si>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</si>
  <si>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</si>
  <si>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</si>
  <si>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</si>
  <si>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</si>
  <si>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</si>
  <si>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</si>
  <si>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</si>
  <si>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</si>
  <si>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</si>
  <si>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</si>
  <si>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</si>
  <si>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</si>
  <si>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</si>
  <si>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</si>
  <si>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</si>
  <si>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</si>
  <si>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</si>
  <si>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</si>
  <si>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</si>
  <si>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</si>
  <si>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</si>
  <si>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</si>
  <si>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</si>
  <si>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</si>
  <si>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</si>
  <si>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</si>
  <si>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</si>
  <si>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</si>
  <si>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</si>
  <si>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</si>
  <si>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</si>
  <si>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</si>
  <si>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</si>
  <si>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</si>
  <si>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</si>
  <si>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</si>
  <si>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</si>
  <si>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</si>
  <si>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</si>
  <si>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</si>
  <si>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</si>
  <si>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</si>
  <si>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</si>
  <si>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</si>
  <si>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</si>
  <si>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</si>
  <si>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</si>
  <si>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</si>
  <si>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</si>
  <si>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</si>
  <si>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</si>
  <si>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</si>
  <si>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</si>
  <si>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</si>
  <si>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</si>
  <si>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</si>
  <si>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</si>
  <si>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</si>
  <si>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</si>
  <si>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</si>
  <si>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</si>
  <si>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</si>
  <si>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</si>
  <si>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</si>
  <si>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</si>
  <si>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</si>
  <si>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</si>
  <si>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</si>
  <si>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</si>
  <si>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</si>
  <si>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</si>
  <si>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</si>
  <si>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</si>
  <si>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</si>
  <si>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</si>
  <si>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</si>
  <si>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</si>
  <si>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</si>
  <si>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</si>
  <si>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</si>
  <si>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</si>
  <si>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</si>
  <si>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</si>
  <si>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</si>
  <si>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</si>
  <si>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</si>
  <si>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</si>
  <si>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</si>
  <si>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</si>
  <si>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</si>
  <si>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</si>
  <si>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</si>
  <si>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</si>
  <si>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</si>
  <si>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</si>
  <si>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</si>
  <si>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</si>
  <si>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</si>
  <si>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</si>
  <si>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</si>
  <si>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</si>
  <si>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</si>
  <si>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</si>
  <si>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</si>
  <si>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</si>
  <si>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</si>
  <si>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</si>
  <si>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</si>
  <si>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</si>
  <si>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</si>
  <si>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</si>
  <si>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</si>
  <si>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</si>
  <si>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</si>
  <si>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</si>
  <si>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</si>
  <si>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</si>
  <si>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</si>
  <si>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</si>
  <si>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</si>
  <si>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</si>
  <si>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</si>
  <si>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</si>
  <si>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</si>
  <si>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</si>
  <si>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</si>
  <si>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</si>
  <si>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</si>
  <si>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</si>
  <si>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</si>
  <si>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</si>
  <si>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</si>
  <si>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</si>
  <si>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</si>
  <si>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</si>
  <si>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</si>
  <si>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</si>
  <si>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</si>
  <si>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</si>
  <si>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</si>
  <si>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</si>
  <si>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</si>
  <si>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</si>
  <si>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</si>
  <si>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</si>
  <si>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</si>
  <si>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</si>
  <si>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</si>
  <si>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</si>
  <si>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</si>
  <si>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</si>
  <si>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</si>
  <si>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</si>
  <si>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</si>
  <si>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</si>
  <si>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</si>
  <si>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</si>
  <si>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</si>
  <si>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</si>
  <si>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</si>
  <si>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</si>
  <si>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</si>
  <si>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</si>
  <si>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</si>
  <si>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</si>
  <si>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</si>
  <si>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</si>
  <si>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</si>
  <si>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</si>
  <si>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</si>
  <si>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</si>
  <si>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</si>
  <si>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</si>
  <si>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</si>
  <si>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</si>
  <si>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</si>
  <si>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</si>
  <si>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</si>
  <si>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</si>
  <si>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</si>
  <si>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</si>
  <si>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</si>
  <si>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</si>
  <si>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</si>
  <si>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</si>
  <si>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</si>
  <si>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</si>
  <si>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</si>
  <si>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</si>
  <si>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</si>
  <si>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</si>
  <si>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</si>
  <si>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</si>
  <si>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</si>
  <si>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</si>
  <si>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</si>
  <si>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</si>
  <si>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</si>
  <si>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</si>
  <si>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</si>
  <si>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</si>
  <si>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</si>
  <si>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</si>
  <si>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</si>
  <si>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</si>
  <si>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</si>
  <si>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</si>
  <si>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</si>
  <si>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</si>
  <si>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</si>
  <si>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</si>
  <si>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</si>
  <si>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</si>
  <si>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</si>
  <si>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</si>
  <si>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</si>
  <si>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</si>
  <si>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</si>
  <si>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</si>
  <si>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</si>
  <si>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</si>
  <si>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</si>
  <si>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</si>
  <si>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</si>
  <si>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</si>
  <si>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</si>
  <si>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</si>
  <si>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</si>
  <si>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</si>
  <si>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</si>
  <si>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</si>
  <si>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</si>
  <si>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</si>
  <si>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</si>
  <si>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</si>
  <si>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</si>
  <si>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</si>
  <si>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</si>
  <si>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</si>
  <si>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</si>
  <si>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</si>
  <si>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</si>
  <si>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</si>
  <si>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</si>
  <si>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</si>
  <si>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</si>
  <si>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</si>
  <si>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</si>
  <si>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</si>
  <si>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</si>
  <si>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</si>
  <si>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</si>
  <si>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</si>
  <si>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</si>
  <si>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</si>
  <si>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</si>
  <si>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</si>
  <si>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</si>
  <si>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</si>
  <si>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</si>
  <si>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</si>
  <si>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</si>
  <si>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</si>
  <si>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</si>
  <si>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</si>
  <si>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</si>
  <si>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</si>
  <si>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</si>
  <si>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</si>
  <si>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</si>
  <si>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</si>
  <si>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</si>
  <si>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</si>
  <si>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</si>
  <si>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</si>
  <si>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</si>
  <si>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</si>
  <si>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</si>
  <si>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</si>
  <si>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</si>
  <si>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</si>
  <si>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</si>
  <si>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</si>
  <si>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</si>
  <si>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</si>
  <si>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</si>
  <si>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</si>
  <si>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</si>
  <si>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</si>
  <si>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</si>
  <si>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</si>
  <si>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</si>
  <si>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</si>
  <si>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</si>
  <si>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</si>
  <si>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</si>
  <si>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</si>
  <si>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</si>
  <si>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</si>
  <si>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</si>
  <si>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</si>
  <si>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</si>
  <si>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</si>
  <si>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</si>
  <si>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</si>
  <si>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</si>
  <si>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</si>
  <si>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</si>
  <si>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</si>
  <si>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</si>
  <si>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</si>
  <si>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</si>
  <si>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</si>
  <si>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</si>
  <si>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</si>
  <si>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</si>
  <si>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</si>
  <si>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</si>
  <si>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</si>
  <si>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</si>
  <si>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</si>
  <si>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</si>
  <si>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</si>
  <si>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</si>
  <si>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</si>
  <si>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</si>
  <si>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</si>
  <si>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</si>
  <si>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</si>
  <si>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</si>
  <si>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</si>
  <si>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</si>
  <si>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</si>
  <si>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</si>
  <si>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</si>
  <si>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</si>
  <si>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</si>
  <si>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</si>
  <si>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</si>
  <si>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</si>
  <si>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</si>
  <si>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</si>
  <si>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</si>
  <si>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</si>
  <si>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</si>
  <si>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</si>
  <si>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</si>
  <si>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</si>
  <si>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</si>
  <si>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</si>
  <si>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</si>
  <si>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</si>
  <si>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</si>
  <si>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</si>
  <si>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</si>
  <si>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</si>
  <si>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</si>
  <si>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</si>
  <si>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</si>
  <si>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</si>
  <si>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</si>
  <si>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</si>
  <si>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</si>
  <si>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</si>
  <si>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</si>
  <si>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</si>
  <si>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</si>
  <si>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</si>
  <si>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</si>
  <si>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</si>
  <si>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</si>
  <si>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</si>
  <si>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</si>
  <si>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</si>
  <si>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</si>
  <si>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</si>
  <si>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</si>
  <si>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</si>
  <si>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</si>
  <si>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</si>
  <si>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</si>
  <si>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</si>
  <si>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</si>
  <si>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</si>
  <si>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</si>
  <si>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</si>
  <si>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</si>
  <si>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</si>
  <si>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</si>
  <si>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</si>
  <si>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</si>
  <si>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</si>
  <si>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</si>
  <si>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</si>
  <si>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</si>
  <si>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</si>
  <si>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</si>
  <si>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</si>
  <si>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</si>
  <si>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</si>
  <si>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</si>
  <si>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</si>
  <si>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</si>
  <si>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</si>
  <si>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</si>
  <si>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</si>
  <si>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</si>
  <si>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</si>
  <si>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</si>
  <si>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</si>
  <si>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</si>
  <si>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</si>
  <si>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</si>
  <si>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</si>
  <si>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</si>
  <si>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</si>
  <si>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</si>
  <si>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</si>
  <si>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</si>
  <si>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</si>
  <si>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</si>
  <si>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</si>
  <si>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</si>
  <si>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</si>
  <si>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</si>
  <si>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</si>
  <si>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</si>
  <si>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</si>
  <si>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</si>
  <si>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</si>
  <si>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</si>
  <si>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</si>
  <si>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</si>
  <si>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</si>
  <si>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</si>
  <si>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</si>
  <si>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</si>
  <si>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</si>
  <si>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</si>
  <si>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</si>
  <si>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</si>
  <si>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</si>
  <si>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</si>
  <si>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</si>
  <si>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</si>
  <si>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</si>
  <si>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</si>
  <si>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</si>
  <si>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</si>
  <si>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</si>
  <si>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</si>
  <si>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</si>
  <si>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</si>
  <si>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</si>
  <si>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</si>
  <si>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</si>
  <si>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</si>
  <si>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</si>
  <si>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</si>
  <si>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</si>
  <si>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</si>
  <si>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</si>
  <si>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</si>
  <si>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</si>
  <si>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</si>
  <si>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</si>
  <si>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</si>
  <si>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</si>
  <si>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</si>
  <si>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</si>
  <si>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</si>
  <si>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</si>
  <si>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</si>
  <si>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</si>
  <si>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</si>
  <si>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</si>
  <si>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</si>
  <si>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</si>
  <si>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</si>
  <si>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</si>
  <si>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</si>
  <si>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</si>
  <si>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</si>
  <si>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</si>
  <si>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</si>
  <si>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</si>
  <si>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</si>
  <si>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</si>
  <si>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</si>
  <si>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</si>
  <si>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</si>
  <si>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</si>
  <si>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</si>
  <si>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</si>
  <si>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</si>
  <si>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</si>
  <si>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</si>
  <si>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</si>
  <si>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</si>
  <si>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</si>
  <si>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</si>
  <si>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</si>
  <si>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</si>
  <si>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</si>
  <si>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</si>
  <si>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</si>
  <si>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</si>
  <si>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</si>
  <si>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</si>
  <si>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</si>
  <si>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</si>
  <si>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</si>
  <si>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</si>
  <si>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</si>
  <si>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</si>
  <si>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</si>
  <si>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</si>
  <si>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</si>
  <si>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</si>
  <si>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</si>
  <si>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</si>
  <si>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</si>
  <si>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</si>
  <si>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</si>
  <si>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</si>
  <si>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</si>
  <si>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</si>
  <si>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</si>
  <si>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</si>
  <si>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</si>
  <si>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</si>
  <si>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</si>
  <si>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</si>
  <si>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</si>
  <si>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</si>
  <si>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</si>
  <si>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</si>
  <si>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</si>
  <si>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</si>
  <si>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</si>
  <si>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</si>
  <si>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</si>
  <si>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</si>
  <si>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</si>
  <si>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</si>
  <si>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</si>
  <si>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</si>
  <si>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</si>
  <si>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</si>
  <si>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</si>
  <si>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</si>
  <si>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</si>
  <si>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</si>
  <si>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</si>
  <si>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</si>
  <si>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</si>
  <si>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</si>
  <si>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</si>
  <si>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</si>
  <si>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</si>
  <si>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</si>
  <si>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</si>
  <si>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</si>
  <si>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</si>
  <si>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</si>
  <si>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</si>
  <si>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</si>
  <si>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</si>
  <si>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</si>
  <si>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</si>
  <si>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</si>
  <si>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</si>
  <si>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</si>
  <si>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</si>
  <si>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</si>
  <si>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</si>
  <si>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</si>
  <si>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</si>
  <si>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</si>
  <si>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</si>
  <si>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</si>
  <si>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</si>
  <si>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</si>
  <si>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</si>
  <si>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</si>
  <si>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</si>
  <si>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</si>
  <si>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</si>
  <si>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</si>
  <si>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</si>
  <si>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</si>
  <si>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</si>
  <si>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</si>
  <si>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</si>
  <si>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</si>
  <si>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</si>
  <si>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</si>
  <si>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</si>
  <si>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</si>
  <si>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</si>
  <si>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</si>
  <si>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</si>
  <si>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</si>
  <si>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</si>
  <si>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</si>
  <si>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</si>
  <si>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</si>
  <si>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</si>
  <si>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</si>
  <si>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</si>
  <si>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</si>
  <si>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</si>
  <si>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</si>
  <si>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</si>
  <si>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</si>
  <si>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</si>
  <si>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</si>
  <si>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</si>
  <si>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</si>
  <si>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</si>
  <si>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</si>
  <si>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</si>
  <si>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</si>
  <si>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</si>
  <si>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</si>
  <si>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</si>
  <si>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</si>
  <si>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</si>
  <si>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</si>
  <si>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</si>
  <si>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</si>
  <si>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</si>
  <si>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</si>
  <si>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</si>
  <si>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</si>
  <si>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</si>
  <si>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</si>
  <si>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</si>
  <si>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</si>
  <si>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</si>
  <si>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</si>
  <si>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</si>
  <si>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</si>
  <si>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</si>
  <si>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</si>
  <si>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</si>
  <si>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</si>
  <si>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</si>
  <si>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</si>
  <si>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</si>
  <si>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</si>
  <si>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</si>
  <si>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</si>
  <si>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</si>
  <si>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</si>
  <si>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</si>
  <si>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</si>
  <si>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</si>
  <si>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</si>
  <si>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</si>
  <si>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</si>
  <si>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</si>
  <si>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</si>
  <si>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</si>
  <si>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</si>
  <si>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</si>
  <si>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</si>
  <si>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</si>
  <si>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</si>
  <si>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</si>
  <si>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</si>
  <si>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</si>
  <si>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</si>
  <si>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</si>
  <si>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</si>
  <si>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</si>
  <si>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</si>
  <si>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</si>
  <si>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</si>
  <si>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</si>
  <si>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</si>
  <si>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</si>
  <si>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</si>
  <si>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</si>
  <si>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</si>
  <si>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</si>
  <si>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</si>
  <si>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</si>
  <si>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</si>
  <si>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</si>
  <si>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</si>
  <si>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</si>
  <si>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</si>
  <si>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</si>
  <si>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</si>
  <si>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</si>
  <si>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</si>
  <si>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</si>
  <si>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</si>
  <si>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</si>
  <si>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</si>
  <si>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</si>
  <si>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</si>
  <si>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</si>
  <si>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</si>
  <si>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</si>
  <si>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</si>
  <si>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</si>
  <si>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</si>
  <si>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</si>
  <si>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</si>
  <si>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</si>
  <si>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</si>
  <si>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</si>
  <si>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</si>
  <si>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</si>
  <si>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</si>
  <si>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</si>
  <si>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</si>
  <si>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</si>
  <si>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</si>
  <si>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</si>
  <si>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</si>
  <si>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</si>
  <si>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</si>
  <si>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</si>
  <si>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</si>
  <si>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</si>
  <si>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</si>
  <si>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</si>
  <si>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</si>
  <si>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</si>
  <si>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</si>
  <si>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</si>
  <si>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</si>
  <si>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</si>
  <si>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</si>
  <si>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</si>
  <si>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</si>
  <si>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</si>
  <si>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</si>
  <si>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</si>
  <si>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</si>
  <si>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</si>
  <si>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</si>
  <si>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</si>
  <si>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</si>
  <si>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</si>
  <si>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</si>
  <si>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</si>
  <si>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</si>
  <si>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</si>
  <si>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</si>
  <si>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</si>
  <si>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</si>
  <si>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</si>
  <si>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</si>
  <si>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</si>
  <si>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</si>
  <si>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</si>
  <si>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</si>
  <si>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</si>
  <si>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</si>
  <si>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</si>
  <si>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</si>
  <si>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</si>
  <si>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</si>
  <si>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</si>
  <si>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</si>
  <si>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</si>
  <si>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</si>
  <si>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</si>
  <si>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</si>
  <si>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</si>
  <si>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</si>
  <si>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</si>
  <si>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</si>
  <si>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</si>
  <si>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</si>
  <si>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</si>
  <si>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</si>
  <si>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</si>
  <si>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</si>
  <si>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</si>
  <si>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</si>
  <si>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</si>
  <si>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</si>
  <si>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</si>
  <si>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</si>
  <si>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</si>
  <si>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</si>
  <si>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</si>
  <si>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</si>
  <si>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</si>
  <si>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</si>
  <si>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</si>
  <si>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</si>
  <si>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</si>
  <si>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</si>
  <si>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</si>
  <si>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</si>
  <si>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</si>
  <si>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</si>
  <si>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</si>
  <si>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</si>
  <si>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</si>
  <si>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</si>
  <si>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</si>
  <si>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</si>
  <si>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</si>
  <si>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</si>
  <si>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</si>
  <si>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</si>
  <si>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</si>
  <si>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</si>
  <si>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</si>
  <si>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</si>
  <si>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</si>
  <si>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</si>
  <si>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</si>
  <si>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</si>
  <si>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</si>
  <si>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</si>
  <si>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</si>
  <si>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</si>
  <si>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</si>
  <si>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</si>
  <si>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</si>
  <si>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</si>
  <si>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</si>
  <si>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</si>
  <si>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</si>
  <si>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</si>
  <si>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</si>
  <si>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</si>
  <si>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</si>
  <si>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</si>
  <si>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</si>
  <si>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</si>
  <si>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</si>
  <si>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</si>
  <si>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</si>
  <si>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</si>
  <si>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</si>
  <si>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</si>
  <si>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</si>
  <si>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</si>
  <si>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</si>
  <si>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</si>
  <si>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</si>
  <si>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</si>
  <si>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</si>
  <si>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</si>
  <si>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</si>
  <si>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</si>
  <si>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</si>
  <si>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</si>
  <si>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</si>
  <si>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</si>
  <si>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</si>
  <si>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</si>
  <si>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</si>
  <si>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</si>
  <si>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</si>
  <si>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</si>
  <si>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</si>
  <si>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</si>
  <si>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</si>
  <si>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</si>
  <si>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</si>
  <si>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</si>
  <si>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</si>
  <si>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</si>
  <si>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</si>
  <si>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</si>
  <si>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</si>
  <si>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</si>
  <si>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</si>
  <si>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</si>
  <si>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</si>
  <si>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</si>
  <si>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</si>
  <si>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</si>
  <si>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</si>
  <si>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</si>
  <si>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</si>
  <si>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</si>
  <si>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</si>
  <si>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</si>
  <si>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</si>
  <si>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</si>
  <si>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</si>
  <si>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</si>
  <si>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</si>
  <si>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</si>
  <si>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</si>
  <si>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</si>
  <si>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</si>
  <si>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</si>
  <si>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</si>
  <si>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</si>
  <si>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</si>
  <si>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</si>
  <si>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</si>
  <si>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</si>
  <si>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</si>
  <si>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</si>
  <si>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</si>
  <si>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</si>
  <si>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</si>
  <si>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</si>
  <si>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</si>
  <si>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</si>
  <si>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</si>
  <si>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</si>
  <si>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</si>
  <si>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</si>
  <si>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</si>
  <si>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</si>
  <si>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</si>
  <si>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</si>
  <si>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</si>
  <si>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</si>
  <si>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</si>
  <si>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</si>
  <si>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</si>
  <si>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</si>
  <si>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</si>
  <si>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</si>
  <si>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</si>
  <si>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</si>
  <si>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</si>
  <si>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</si>
  <si>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</si>
  <si>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</si>
  <si>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</si>
  <si>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</si>
  <si>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</si>
  <si>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</si>
  <si>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</si>
  <si>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</si>
  <si>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</si>
  <si>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</si>
  <si>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</si>
  <si>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</si>
  <si>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</si>
  <si>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</si>
  <si>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</si>
  <si>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</si>
  <si>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</si>
  <si>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</si>
  <si>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</si>
  <si>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</si>
  <si>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</si>
  <si>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</si>
  <si>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</si>
  <si>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</si>
  <si>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</si>
  <si>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</si>
  <si>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</si>
  <si>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</si>
  <si>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</si>
  <si>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</si>
  <si>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</si>
  <si>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</si>
  <si>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</si>
  <si>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</si>
  <si>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</si>
  <si>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</si>
  <si>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</si>
  <si>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</si>
  <si>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</si>
  <si>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</si>
  <si>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</si>
  <si>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</si>
  <si>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</si>
  <si>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</si>
  <si>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</si>
  <si>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</si>
  <si>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</si>
  <si>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</si>
  <si>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</si>
  <si>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</si>
  <si>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</si>
  <si>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</si>
  <si>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</si>
  <si>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</si>
  <si>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</si>
  <si>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</si>
  <si>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</si>
  <si>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</si>
  <si>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</si>
  <si>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</si>
  <si>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</si>
  <si>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</si>
  <si>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</si>
  <si>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</si>
  <si>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</si>
  <si>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</si>
  <si>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</si>
  <si>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</si>
  <si>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</si>
  <si>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</si>
  <si>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</si>
  <si>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</si>
  <si>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</si>
  <si>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</si>
  <si>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</si>
  <si>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</si>
  <si>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</si>
  <si>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</si>
  <si>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</si>
  <si>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</si>
  <si>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</si>
  <si>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</si>
  <si>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</si>
  <si>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</si>
  <si>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</si>
  <si>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</si>
  <si>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</si>
  <si>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</si>
  <si>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</si>
  <si>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</si>
  <si>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</si>
  <si>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</si>
  <si>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</si>
  <si>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</si>
  <si>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</si>
  <si>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</si>
  <si>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</si>
  <si>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</si>
  <si>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</si>
  <si>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</si>
  <si>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</si>
  <si>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</si>
  <si>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</si>
  <si>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</si>
  <si>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</si>
  <si>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</si>
  <si>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</si>
  <si>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</si>
  <si>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</si>
  <si>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</si>
  <si>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</si>
  <si>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</si>
  <si>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</si>
  <si>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</si>
  <si>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</si>
  <si>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</si>
  <si>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</si>
  <si>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</si>
  <si>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</si>
  <si>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</si>
  <si>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</si>
  <si>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</si>
  <si>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</si>
  <si>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</si>
  <si>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</si>
  <si>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</si>
  <si>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</si>
  <si>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</si>
  <si>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</si>
  <si>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</si>
  <si>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</si>
  <si>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</si>
  <si>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</si>
  <si>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</si>
  <si>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</si>
  <si>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</si>
  <si>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</si>
  <si>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</si>
  <si>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</si>
  <si>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</si>
  <si>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</si>
  <si>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</si>
  <si>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</si>
  <si>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</si>
  <si>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</si>
  <si>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</si>
  <si>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</si>
  <si>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</si>
  <si>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</si>
  <si>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</si>
  <si>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</si>
  <si>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</si>
  <si>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</si>
  <si>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</si>
  <si>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</si>
  <si>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</si>
  <si>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</si>
  <si>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</si>
  <si>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</si>
  <si>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</si>
  <si>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</si>
  <si>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</si>
  <si>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</si>
  <si>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</si>
  <si>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</si>
  <si>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</si>
  <si>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</si>
  <si>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</si>
  <si>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</si>
  <si>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</si>
  <si>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</si>
  <si>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</si>
  <si>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</si>
  <si>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</si>
  <si>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</si>
  <si>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</si>
  <si>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</si>
  <si>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</si>
  <si>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</si>
  <si>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</si>
  <si>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</si>
  <si>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</si>
  <si>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</si>
  <si>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</si>
  <si>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</si>
  <si>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</si>
  <si>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</si>
  <si>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</si>
  <si>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</si>
  <si>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</si>
  <si>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</si>
  <si>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</si>
  <si>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</si>
  <si>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</si>
  <si>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</si>
  <si>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</si>
  <si>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</si>
  <si>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</si>
  <si>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</si>
  <si>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</si>
  <si>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</si>
  <si>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</si>
  <si>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</si>
  <si>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</si>
  <si>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</si>
  <si>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</si>
  <si>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</si>
  <si>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</si>
  <si>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</si>
  <si>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</si>
  <si>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</si>
  <si>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</si>
  <si>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</si>
  <si>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</si>
  <si>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</si>
  <si>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</si>
  <si>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</si>
  <si>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</si>
  <si>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</si>
  <si>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</si>
  <si>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</si>
  <si>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</si>
  <si>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</si>
  <si>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</si>
  <si>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</si>
  <si>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</si>
  <si>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</si>
  <si>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</si>
  <si>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</si>
  <si>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</si>
  <si>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</si>
  <si>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</si>
  <si>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</si>
  <si>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</si>
  <si>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</si>
  <si>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</si>
  <si>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</si>
  <si>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</si>
  <si>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</si>
  <si>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</si>
  <si>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</si>
  <si>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</si>
  <si>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</si>
  <si>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</si>
  <si>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</si>
  <si>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</si>
  <si>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</si>
  <si>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</si>
  <si>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</si>
  <si>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</si>
  <si>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</si>
  <si>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</si>
  <si>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</si>
  <si>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</si>
  <si>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</si>
  <si>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</si>
  <si>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</si>
  <si>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</si>
  <si>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</si>
  <si>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</si>
  <si>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</si>
  <si>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</si>
  <si>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</si>
  <si>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</si>
  <si>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</si>
  <si>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</si>
  <si>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</si>
  <si>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</si>
  <si>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</si>
  <si>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</si>
  <si>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</si>
  <si>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</si>
  <si>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</si>
  <si>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</si>
  <si>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</si>
  <si>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</si>
  <si>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</si>
  <si>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</si>
  <si>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</si>
  <si>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</si>
  <si>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</si>
  <si>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</si>
  <si>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</si>
  <si>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</si>
  <si>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</si>
  <si>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</si>
  <si>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</si>
  <si>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</si>
  <si>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</si>
  <si>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</si>
  <si>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</si>
  <si>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</si>
  <si>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</si>
  <si>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</si>
  <si>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</si>
  <si>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</si>
  <si>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</si>
  <si>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</si>
  <si>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</si>
  <si>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</si>
  <si>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</si>
  <si>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</si>
  <si>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</si>
  <si>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</si>
  <si>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</si>
  <si>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</si>
  <si>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</si>
  <si>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</si>
  <si>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</si>
  <si>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</si>
  <si>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</si>
  <si>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</si>
  <si>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</si>
  <si>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</si>
  <si>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</si>
  <si>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</si>
  <si>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</si>
  <si>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</si>
  <si>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</si>
  <si>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</si>
  <si>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</si>
  <si>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</si>
  <si>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</si>
  <si>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</si>
  <si>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</si>
  <si>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</si>
  <si>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</si>
  <si>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</si>
  <si>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</si>
  <si>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</si>
  <si>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</si>
  <si>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</si>
  <si>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</si>
  <si>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</si>
  <si>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</si>
  <si>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</si>
  <si>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</si>
  <si>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</si>
  <si>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</si>
  <si>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</si>
  <si>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</si>
  <si>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</si>
  <si>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</si>
  <si>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</si>
  <si>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</si>
  <si>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</si>
  <si>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</si>
  <si>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</si>
  <si>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</si>
  <si>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</si>
  <si>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</si>
  <si>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</si>
  <si>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</si>
  <si>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</si>
  <si>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</si>
  <si>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</si>
  <si>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</si>
  <si>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</si>
  <si>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</si>
  <si>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</si>
  <si>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</si>
  <si>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</si>
  <si>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</si>
  <si>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</si>
  <si>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</si>
  <si>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</si>
  <si>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</si>
  <si>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</si>
  <si>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</si>
  <si>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</si>
  <si>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</si>
  <si>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</si>
  <si>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</si>
  <si>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</si>
  <si>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</si>
  <si>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</si>
  <si>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</si>
  <si>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</si>
  <si>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</si>
  <si>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</si>
  <si>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</si>
  <si>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</si>
  <si>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</si>
  <si>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</si>
  <si>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</si>
  <si>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</si>
  <si>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</si>
  <si>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</si>
  <si>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</si>
  <si>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</si>
  <si>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</si>
  <si>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</si>
  <si>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</si>
  <si>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</si>
  <si>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</si>
  <si>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</si>
  <si>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</si>
  <si>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</si>
  <si>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</si>
  <si>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</si>
  <si>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</si>
  <si>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</si>
  <si>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</si>
  <si>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</si>
  <si>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</si>
  <si>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</si>
  <si>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</si>
  <si>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</si>
  <si>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</si>
  <si>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</si>
  <si>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</si>
  <si>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</si>
  <si>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</si>
  <si>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</si>
  <si>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</si>
  <si>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</si>
  <si>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</si>
  <si>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</si>
  <si>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</si>
  <si>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</si>
  <si>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</si>
  <si>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</si>
  <si>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</si>
  <si>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</si>
  <si>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</si>
  <si>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</si>
  <si>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</si>
  <si>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</si>
  <si>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</si>
  <si>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</si>
  <si>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</si>
  <si>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</si>
  <si>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</si>
  <si>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</si>
  <si>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</si>
  <si>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</si>
  <si>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</si>
  <si>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</si>
  <si>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</si>
  <si>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</si>
  <si>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</si>
  <si>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</si>
  <si>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</si>
  <si>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</si>
  <si>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</si>
  <si>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</si>
  <si>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</si>
  <si>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</si>
  <si>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</si>
  <si>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</si>
  <si>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</si>
  <si>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</si>
  <si>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</si>
  <si>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</si>
  <si>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</si>
  <si>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</si>
  <si>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</si>
  <si>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</si>
  <si>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</si>
  <si>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</si>
  <si>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</si>
  <si>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</si>
  <si>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</si>
  <si>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</si>
  <si>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</si>
  <si>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</si>
  <si>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</si>
  <si>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</si>
  <si>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</si>
  <si>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</si>
  <si>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</si>
  <si>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</si>
  <si>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</si>
  <si>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</si>
  <si>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</si>
  <si>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</si>
  <si>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</si>
  <si>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</si>
  <si>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</si>
  <si>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</si>
  <si>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</si>
  <si>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</si>
  <si>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</si>
  <si>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</si>
  <si>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</si>
  <si>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</si>
  <si>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</si>
  <si>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</si>
  <si>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</si>
  <si>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</si>
  <si>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</si>
  <si>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</si>
  <si>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</si>
  <si>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</si>
  <si>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</si>
  <si>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</si>
  <si>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</si>
  <si>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</si>
  <si>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</si>
  <si>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</si>
  <si>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</si>
  <si>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</si>
  <si>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</si>
  <si>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</si>
  <si>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</si>
  <si>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</si>
  <si>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</si>
  <si>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</si>
  <si>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</si>
  <si>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</si>
  <si>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</si>
  <si>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</si>
  <si>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</si>
  <si>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</si>
  <si>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</si>
  <si>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</si>
  <si>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</si>
  <si>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</si>
  <si>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</si>
  <si>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</si>
  <si>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</si>
  <si>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</si>
  <si>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</si>
  <si>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</si>
  <si>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</si>
  <si>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</si>
  <si>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</si>
  <si>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</si>
  <si>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</si>
  <si>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</si>
  <si>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</si>
  <si>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</si>
  <si>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</si>
  <si>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</si>
  <si>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</si>
  <si>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</si>
  <si>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</si>
  <si>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</si>
  <si>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</si>
  <si>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</si>
  <si>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</si>
  <si>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</si>
  <si>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</si>
  <si>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</si>
  <si>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</si>
  <si>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</si>
  <si>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</si>
  <si>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</si>
  <si>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</si>
  <si>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</si>
  <si>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</si>
  <si>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</si>
  <si>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</si>
  <si>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</si>
  <si>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</si>
  <si>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</si>
  <si>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</si>
  <si>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</si>
  <si>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</si>
  <si>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</si>
  <si>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</si>
  <si>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</si>
  <si>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</si>
  <si>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</si>
  <si>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</si>
  <si>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</si>
  <si>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</si>
  <si>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</si>
  <si>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</si>
  <si>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</si>
  <si>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</si>
  <si>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</si>
  <si>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</si>
  <si>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</si>
  <si>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</si>
  <si>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</si>
  <si>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</si>
  <si>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</si>
  <si>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</si>
  <si>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</si>
  <si>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</si>
  <si>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</si>
  <si>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</si>
  <si>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</si>
  <si>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</si>
  <si>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</si>
  <si>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</si>
  <si>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</si>
  <si>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</si>
  <si>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</si>
  <si>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</si>
  <si>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</si>
  <si>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</si>
  <si>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</si>
  <si>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</si>
  <si>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</si>
  <si>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</si>
  <si>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</si>
  <si>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</si>
  <si>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</si>
  <si>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</si>
  <si>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</si>
  <si>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</si>
  <si>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</si>
  <si>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</si>
  <si>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</si>
  <si>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</si>
  <si>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</si>
  <si>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</si>
  <si>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</si>
  <si>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</si>
  <si>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</si>
  <si>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</si>
  <si>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</si>
  <si>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</si>
  <si>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</si>
  <si>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</si>
  <si>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</si>
  <si>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</si>
  <si>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</si>
  <si>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</si>
  <si>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</si>
  <si>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</si>
  <si>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</si>
  <si>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</si>
  <si>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</si>
  <si>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</si>
  <si>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</si>
  <si>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</si>
  <si>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</si>
  <si>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</si>
  <si>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</si>
  <si>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</si>
  <si>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</si>
  <si>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</si>
  <si>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</si>
  <si>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</si>
  <si>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</si>
  <si>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</si>
  <si>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</si>
  <si>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</si>
  <si>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</si>
  <si>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</si>
  <si>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</si>
  <si>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</si>
  <si>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</si>
  <si>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</si>
  <si>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</si>
  <si>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</si>
  <si>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</si>
  <si>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</si>
  <si>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</si>
  <si>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</si>
  <si>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</si>
  <si>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</si>
  <si>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</si>
  <si>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</si>
  <si>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</si>
  <si>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</si>
  <si>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</si>
  <si>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</si>
  <si>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</si>
  <si>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</si>
  <si>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</si>
  <si>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</si>
  <si>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</si>
  <si>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</si>
  <si>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</si>
  <si>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</si>
  <si>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</si>
  <si>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</si>
  <si>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</si>
  <si>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</si>
  <si>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</si>
  <si>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</si>
  <si>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</si>
  <si>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</si>
  <si>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</si>
  <si>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</si>
  <si>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</si>
  <si>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</si>
  <si>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</si>
  <si>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</si>
  <si>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</si>
  <si>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</si>
  <si>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</si>
  <si>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</si>
  <si>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</si>
  <si>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</si>
  <si>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</si>
  <si>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</si>
  <si>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</si>
  <si>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</si>
  <si>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</si>
  <si>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</si>
  <si>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</si>
  <si>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</si>
  <si>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</si>
  <si>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</si>
  <si>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</si>
  <si>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</si>
  <si>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</si>
  <si>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</si>
  <si>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</si>
  <si>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</si>
  <si>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</si>
  <si>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</si>
  <si>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</si>
  <si>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</si>
  <si>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</si>
  <si>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</si>
  <si>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</si>
  <si>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</si>
  <si>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</si>
  <si>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</si>
  <si>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</si>
  <si>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</si>
  <si>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</si>
  <si>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</si>
  <si>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</si>
  <si>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</si>
  <si>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</si>
  <si>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</si>
  <si>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</si>
  <si>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</si>
  <si>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</si>
  <si>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</si>
  <si>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</si>
  <si>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</si>
  <si>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</si>
  <si>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</si>
  <si>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</si>
  <si>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</si>
  <si>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</si>
  <si>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</si>
  <si>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</si>
  <si>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</si>
  <si>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</si>
  <si>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</si>
  <si>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</si>
  <si>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</si>
  <si>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</si>
  <si>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</si>
  <si>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</si>
  <si>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</si>
  <si>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</si>
  <si>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</si>
  <si>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</si>
  <si>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</si>
  <si>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</si>
  <si>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</si>
  <si>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</si>
  <si>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</si>
  <si>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</si>
  <si>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</si>
  <si>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</si>
  <si>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</si>
  <si>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</si>
  <si>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</si>
  <si>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</si>
  <si>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</si>
  <si>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</si>
  <si>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</si>
  <si>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</si>
  <si>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</si>
  <si>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</si>
  <si>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</si>
  <si>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</si>
  <si>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</si>
  <si>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</si>
  <si>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</si>
  <si>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</si>
  <si>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</si>
  <si>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</si>
  <si>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</si>
  <si>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</si>
  <si>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</si>
  <si>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</si>
  <si>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</si>
  <si>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</si>
  <si>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</si>
  <si>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</si>
  <si>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</si>
  <si>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</si>
  <si>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</si>
  <si>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</si>
  <si>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</si>
  <si>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</si>
  <si>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</si>
  <si>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</si>
  <si>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</si>
  <si>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</si>
  <si>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</si>
  <si>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</si>
  <si>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</si>
  <si>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</si>
  <si>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</si>
  <si>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</si>
  <si>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</si>
  <si>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</si>
  <si>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</si>
  <si>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</si>
  <si>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</si>
  <si>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</si>
  <si>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</si>
  <si>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</si>
  <si>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</si>
  <si>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</si>
  <si>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</si>
  <si>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</si>
  <si>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</si>
  <si>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</si>
  <si>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</si>
  <si>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</si>
  <si>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</si>
  <si>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</si>
  <si>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</si>
  <si>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</si>
  <si>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</si>
  <si>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</si>
  <si>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</si>
  <si>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</si>
  <si>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</si>
  <si>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</si>
  <si>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</si>
  <si>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</si>
  <si>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</si>
  <si>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</si>
  <si>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</si>
  <si>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</si>
  <si>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</si>
  <si>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</si>
  <si>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</si>
  <si>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</si>
  <si>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</si>
  <si>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</si>
  <si>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</si>
  <si>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</si>
  <si>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</si>
  <si>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</si>
  <si>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</si>
  <si>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</si>
  <si>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</si>
  <si>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</si>
  <si>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</si>
  <si>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</si>
  <si>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</si>
  <si>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</si>
  <si>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</si>
  <si>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</si>
  <si>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</si>
  <si>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</si>
  <si>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</si>
  <si>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</si>
  <si>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</si>
  <si>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</si>
  <si>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</si>
  <si>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</si>
  <si>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</si>
  <si>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</si>
  <si>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</si>
  <si>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</si>
  <si>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</si>
  <si>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</si>
  <si>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</si>
  <si>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</si>
  <si>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</si>
  <si>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</si>
  <si>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</si>
  <si>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</si>
  <si>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</si>
  <si>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</si>
  <si>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</si>
  <si>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</si>
  <si>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</si>
  <si>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</si>
  <si>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</si>
  <si>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</si>
  <si>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</si>
  <si>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</si>
  <si>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</si>
  <si>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</si>
  <si>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</si>
  <si>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</si>
  <si>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</si>
  <si>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</si>
  <si>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</si>
  <si>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</si>
  <si>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</si>
  <si>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</si>
  <si>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</si>
  <si>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</si>
  <si>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</si>
  <si>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</si>
  <si>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</si>
  <si>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</si>
  <si>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</si>
  <si>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</si>
  <si>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</si>
  <si>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</si>
  <si>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</si>
  <si>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</si>
  <si>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</si>
  <si>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</si>
  <si>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</si>
  <si>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</si>
  <si>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</si>
  <si>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</si>
  <si>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</si>
  <si>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</si>
  <si>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</si>
  <si>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</si>
  <si>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</si>
  <si>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</si>
  <si>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</si>
  <si>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</si>
  <si>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</si>
  <si>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</si>
  <si>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</si>
  <si>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</si>
  <si>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</si>
  <si>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</si>
  <si>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</si>
  <si>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</si>
  <si>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</si>
  <si>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</si>
  <si>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</si>
  <si>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</si>
  <si>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</si>
  <si>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</si>
  <si>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</si>
  <si>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</si>
  <si>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</si>
  <si>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</si>
  <si>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</si>
  <si>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</si>
  <si>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</si>
  <si>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</si>
  <si>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</si>
  <si>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</si>
  <si>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</si>
  <si>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</si>
  <si>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</si>
  <si>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</si>
  <si>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</si>
  <si>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</si>
  <si>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</si>
  <si>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</si>
  <si>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</si>
  <si>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</si>
  <si>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</si>
  <si>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</si>
  <si>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</si>
  <si>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</si>
  <si>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</si>
  <si>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</si>
  <si>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</si>
  <si>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</si>
  <si>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</si>
  <si>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</si>
  <si>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</si>
  <si>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</si>
  <si>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</si>
  <si>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</si>
  <si>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</si>
  <si>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</si>
  <si>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</si>
  <si>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</si>
  <si>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</si>
  <si>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</si>
  <si>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</si>
  <si>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</si>
  <si>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</si>
  <si>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</si>
  <si>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</si>
  <si>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</si>
  <si>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</si>
  <si>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</si>
  <si>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</si>
  <si>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</si>
  <si>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</si>
  <si>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</si>
  <si>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</si>
  <si>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</si>
  <si>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</si>
  <si>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</si>
  <si>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</si>
  <si>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</si>
  <si>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</si>
  <si>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</si>
  <si>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</si>
  <si>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</si>
  <si>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</si>
  <si>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</si>
  <si>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</si>
  <si>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</si>
  <si>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</si>
  <si>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</si>
  <si>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</si>
  <si>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</si>
  <si>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</si>
  <si>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</si>
  <si>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</si>
  <si>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</si>
  <si>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</si>
  <si>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</si>
  <si>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</si>
  <si>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</si>
  <si>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</si>
  <si>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</si>
  <si>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</si>
  <si>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</si>
  <si>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</si>
  <si>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</si>
  <si>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</si>
  <si>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</si>
  <si>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</si>
  <si>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</si>
  <si>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</si>
  <si>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</si>
  <si>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</si>
  <si>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</si>
  <si>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</si>
  <si>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</si>
  <si>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</si>
  <si>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</si>
  <si>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</si>
  <si>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</si>
  <si>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</si>
  <si>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</si>
  <si>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</si>
  <si>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</si>
  <si>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</si>
  <si>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</si>
  <si>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</si>
  <si>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</si>
  <si>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</si>
  <si>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</si>
  <si>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</si>
  <si>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</si>
  <si>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</si>
  <si>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</si>
  <si>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</si>
  <si>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</si>
  <si>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</si>
  <si>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</si>
  <si>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</si>
  <si>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</si>
  <si>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</si>
  <si>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</si>
  <si>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</si>
  <si>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</si>
  <si>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</si>
  <si>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</si>
  <si>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</si>
  <si>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</si>
  <si>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</si>
  <si>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</si>
  <si>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</si>
  <si>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</si>
  <si>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</si>
  <si>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</si>
  <si>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</si>
  <si>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</si>
  <si>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</si>
  <si>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</si>
  <si>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</si>
  <si>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</si>
  <si>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</si>
  <si>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</si>
  <si>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</si>
  <si>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</si>
  <si>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</si>
  <si>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</si>
  <si>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</si>
  <si>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</si>
  <si>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</si>
  <si>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</si>
  <si>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</si>
  <si>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</si>
  <si>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</si>
  <si>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</si>
  <si>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</si>
  <si>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</si>
  <si>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</si>
  <si>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</si>
  <si>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</si>
  <si>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</si>
  <si>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</si>
  <si>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</si>
  <si>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</si>
  <si>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</si>
  <si>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</si>
  <si>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</si>
  <si>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</si>
  <si>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</si>
  <si>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</si>
  <si>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</si>
  <si>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</si>
  <si>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</si>
  <si>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</si>
  <si>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</si>
  <si>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</si>
  <si>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</si>
  <si>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</si>
  <si>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</si>
  <si>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</si>
  <si>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</si>
  <si>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</si>
  <si>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</si>
  <si>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</si>
  <si>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</si>
  <si>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</si>
  <si>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</si>
  <si>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</si>
  <si>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</si>
  <si>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</si>
  <si>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</si>
  <si>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</si>
  <si>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</si>
  <si>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</si>
  <si>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</si>
  <si>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</si>
  <si>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</si>
  <si>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</si>
  <si>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</si>
  <si>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</si>
  <si>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</si>
  <si>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</si>
  <si>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</si>
  <si>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</si>
  <si>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</si>
  <si>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</si>
  <si>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</si>
  <si>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</si>
  <si>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</si>
  <si>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</si>
  <si>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</si>
  <si>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</si>
  <si>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</si>
  <si>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</si>
  <si>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</si>
  <si>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</si>
  <si>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</si>
  <si>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</si>
  <si>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</si>
  <si>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</si>
  <si>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</si>
  <si>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</si>
  <si>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</si>
  <si>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</si>
  <si>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</si>
  <si>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</si>
  <si>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</si>
  <si>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</si>
  <si>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</si>
  <si>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</si>
  <si>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</si>
  <si>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</si>
  <si>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</si>
  <si>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</si>
  <si>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</si>
  <si>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</si>
  <si>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</si>
  <si>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</si>
  <si>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</si>
  <si>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</si>
  <si>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</si>
  <si>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</si>
  <si>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</si>
  <si>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</si>
  <si>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</si>
  <si>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</si>
  <si>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</si>
  <si>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</si>
  <si>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</si>
  <si>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</si>
  <si>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</si>
  <si>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</si>
  <si>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</si>
  <si>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</si>
  <si>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</si>
  <si>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</si>
  <si>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</si>
  <si>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</si>
  <si>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</si>
  <si>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</si>
  <si>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</si>
  <si>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</si>
  <si>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</si>
  <si>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</si>
  <si>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</si>
  <si>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</si>
  <si>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</si>
  <si>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</si>
  <si>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</si>
  <si>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</si>
  <si>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</si>
  <si>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</si>
  <si>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</si>
  <si>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</si>
  <si>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</si>
  <si>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</si>
  <si>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</si>
  <si>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</si>
  <si>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</si>
  <si>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</si>
  <si>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</si>
  <si>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</si>
  <si>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</si>
  <si>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</si>
  <si>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</si>
  <si>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</si>
  <si>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</si>
  <si>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</si>
  <si>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</si>
  <si>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</si>
  <si>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</si>
  <si>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</si>
  <si>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</si>
  <si>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</si>
  <si>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</si>
  <si>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</si>
  <si>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</si>
  <si>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</si>
  <si>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</si>
  <si>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</si>
  <si>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</si>
  <si>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</si>
  <si>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</si>
  <si>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</si>
  <si>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</si>
  <si>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</si>
  <si>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</si>
  <si>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</si>
  <si>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</si>
  <si>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</si>
  <si>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</si>
  <si>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</si>
  <si>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</si>
  <si>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</si>
  <si>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</si>
  <si>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</si>
  <si>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</si>
  <si>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</si>
  <si>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</si>
  <si>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</si>
  <si>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</si>
  <si>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</si>
  <si>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</si>
  <si>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</si>
  <si>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</si>
  <si>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</si>
  <si>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</si>
  <si>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</si>
  <si>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</si>
  <si>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</si>
  <si>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</si>
  <si>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</si>
  <si>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</si>
  <si>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</si>
  <si>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</si>
  <si>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</si>
  <si>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</si>
  <si>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</si>
  <si>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</si>
  <si>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</si>
  <si>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</si>
  <si>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</si>
  <si>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</si>
  <si>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</si>
  <si>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</si>
  <si>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</si>
  <si>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</si>
  <si>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</si>
  <si>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</si>
  <si>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</si>
  <si>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</si>
  <si>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</si>
  <si>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</si>
  <si>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</si>
  <si>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</si>
  <si>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</si>
  <si>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</si>
  <si>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</si>
  <si>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</si>
  <si>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</si>
  <si>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</si>
  <si>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</si>
  <si>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</si>
  <si>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</si>
  <si>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</si>
  <si>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</si>
  <si>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</si>
  <si>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</si>
  <si>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</si>
  <si>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</si>
  <si>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</si>
  <si>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</si>
  <si>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</si>
  <si>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</si>
  <si>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</si>
  <si>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</si>
  <si>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</si>
  <si>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</si>
  <si>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</si>
  <si>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</si>
  <si>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</si>
  <si>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</si>
  <si>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</si>
  <si>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</si>
  <si>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</si>
  <si>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</si>
  <si>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</si>
  <si>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</si>
  <si>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</si>
  <si>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</si>
  <si>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</si>
  <si>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</si>
  <si>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</si>
  <si>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</si>
  <si>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</si>
  <si>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</si>
  <si>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</si>
  <si>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</si>
  <si>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</si>
  <si>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</si>
  <si>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</si>
  <si>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</si>
  <si>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</si>
  <si>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</si>
  <si>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</si>
  <si>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</si>
  <si>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</si>
  <si>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</si>
  <si>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</si>
  <si>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</si>
  <si>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</si>
  <si>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</si>
  <si>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</si>
  <si>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</si>
  <si>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</si>
  <si>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</si>
  <si>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</si>
  <si>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</si>
  <si>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</si>
  <si>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</si>
  <si>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</si>
  <si>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</si>
  <si>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</si>
  <si>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</si>
  <si>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</si>
  <si>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</si>
  <si>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</si>
  <si>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</si>
  <si>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</si>
  <si>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</si>
  <si>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</si>
  <si>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</si>
  <si>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</si>
  <si>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</si>
  <si>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</si>
  <si>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</si>
  <si>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</si>
  <si>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</si>
  <si>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</si>
  <si>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</si>
  <si>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</si>
  <si>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</si>
  <si>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</si>
  <si>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</si>
  <si>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</si>
  <si>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</si>
  <si>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</si>
  <si>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</si>
  <si>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</si>
  <si>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</si>
  <si>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</si>
  <si>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</si>
  <si>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</si>
  <si>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</si>
  <si>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</si>
  <si>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</si>
  <si>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</si>
  <si>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</si>
  <si>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</si>
  <si>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</si>
  <si>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</si>
  <si>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</si>
  <si>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</si>
  <si>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</si>
  <si>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</si>
  <si>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</si>
  <si>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</si>
  <si>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</si>
  <si>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</si>
  <si>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</si>
  <si>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</si>
  <si>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</si>
  <si>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</si>
  <si>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</si>
  <si>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</si>
  <si>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</si>
  <si>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</si>
  <si>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</si>
  <si>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</si>
  <si>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</si>
  <si>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</si>
  <si>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</si>
  <si>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</si>
  <si>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</si>
  <si>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</si>
  <si>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</si>
  <si>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</si>
  <si>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</si>
  <si>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</si>
  <si>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</si>
  <si>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</si>
  <si>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</si>
  <si>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</si>
  <si>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</si>
  <si>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</si>
  <si>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</si>
  <si>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</si>
  <si>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</si>
  <si>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</si>
  <si>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</si>
  <si>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</si>
  <si>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</si>
  <si>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</si>
  <si>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</si>
  <si>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</si>
  <si>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</si>
  <si>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</si>
  <si>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</si>
  <si>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</si>
  <si>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</si>
  <si>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</si>
  <si>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</si>
  <si>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</si>
  <si>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</si>
  <si>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</si>
  <si>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</si>
  <si>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</si>
  <si>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</si>
  <si>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</si>
  <si>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</si>
  <si>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</si>
  <si>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</si>
  <si>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</si>
  <si>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</si>
  <si>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</si>
  <si>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</si>
  <si>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</si>
  <si>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</si>
  <si>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</si>
  <si>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</si>
  <si>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</si>
  <si>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</si>
  <si>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</si>
  <si>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</si>
  <si>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</si>
  <si>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</si>
  <si>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</si>
  <si>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</si>
  <si>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</si>
  <si>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</si>
  <si>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</si>
  <si>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</si>
  <si>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</si>
  <si>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</si>
  <si>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</si>
  <si>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</si>
  <si>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</si>
  <si>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</si>
  <si>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</si>
  <si>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</si>
  <si>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</si>
  <si>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</si>
  <si>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</si>
  <si>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</si>
  <si>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</si>
  <si>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</si>
  <si>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</si>
  <si>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</si>
  <si>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</si>
  <si>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</si>
  <si>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</si>
  <si>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</si>
  <si>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</si>
  <si>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</si>
  <si>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</si>
  <si>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</si>
  <si>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</si>
  <si>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</si>
  <si>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</si>
  <si>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</si>
  <si>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</si>
  <si>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</si>
  <si>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</si>
  <si>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</si>
  <si>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</si>
  <si>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</si>
  <si>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</si>
  <si>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</si>
  <si>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</si>
  <si>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</si>
  <si>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</si>
  <si>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</si>
  <si>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</si>
  <si>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</si>
  <si>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</si>
  <si>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</si>
  <si>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</si>
  <si>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</si>
  <si>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</si>
  <si>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</si>
  <si>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</si>
  <si>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</si>
  <si>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</si>
  <si>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</si>
  <si>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</si>
  <si>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</si>
  <si>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</si>
  <si>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</si>
  <si>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</si>
  <si>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</si>
  <si>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</si>
  <si>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</si>
  <si>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</si>
  <si>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</si>
  <si>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</si>
  <si>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</si>
  <si>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</si>
  <si>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</si>
  <si>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</si>
  <si>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</si>
  <si>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</si>
  <si>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</si>
  <si>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</si>
  <si>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</si>
  <si>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</si>
  <si>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</si>
  <si>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</si>
  <si>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</si>
  <si>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</si>
  <si>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</si>
  <si>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</si>
  <si>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</si>
  <si>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</si>
  <si>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</si>
  <si>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</si>
  <si>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</si>
  <si>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</si>
  <si>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</si>
  <si>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</si>
  <si>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</si>
  <si>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</si>
  <si>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</si>
  <si>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</si>
  <si>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</si>
  <si>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</si>
  <si>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</si>
  <si>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</si>
  <si>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</si>
  <si>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</si>
  <si>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</si>
  <si>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</si>
  <si>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</si>
  <si>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</si>
  <si>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</si>
  <si>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</si>
  <si>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</si>
  <si>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</si>
  <si>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</si>
  <si>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</si>
  <si>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</si>
  <si>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</si>
  <si>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</si>
  <si>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</si>
  <si>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</si>
  <si>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</si>
  <si>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</si>
  <si>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</si>
  <si>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</si>
  <si>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</si>
  <si>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</si>
  <si>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</si>
  <si>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</si>
  <si>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</si>
  <si>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</si>
  <si>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</si>
  <si>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</si>
  <si>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</si>
  <si>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</si>
  <si>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</si>
  <si>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</si>
  <si>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</si>
  <si>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</si>
  <si>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</si>
  <si>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</si>
  <si>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</si>
  <si>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</si>
  <si>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</si>
  <si>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</si>
  <si>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</si>
  <si>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</si>
  <si>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</si>
  <si>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</si>
  <si>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</si>
  <si>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</si>
  <si>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</si>
  <si>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</si>
  <si>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</si>
  <si>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</si>
  <si>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</si>
  <si>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</si>
  <si>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</si>
  <si>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</si>
  <si>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</si>
  <si>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</si>
  <si>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</si>
  <si>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</si>
  <si>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</si>
  <si>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</si>
  <si>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</si>
  <si>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</si>
  <si>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</si>
  <si>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</si>
  <si>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</si>
  <si>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</si>
  <si>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</si>
  <si>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</si>
  <si>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</si>
  <si>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</si>
  <si>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</si>
  <si>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</si>
  <si>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</si>
  <si>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</si>
  <si>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</si>
  <si>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</si>
  <si>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</si>
  <si>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</si>
  <si>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</si>
  <si>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</si>
  <si>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</si>
  <si>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</si>
  <si>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</si>
  <si>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</si>
  <si>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</si>
  <si>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</si>
  <si>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</si>
  <si>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</si>
  <si>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</si>
  <si>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</si>
  <si>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</si>
  <si>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</si>
  <si>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</si>
  <si>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</si>
  <si>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</si>
  <si>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</si>
  <si>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</si>
  <si>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</si>
  <si>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</si>
  <si>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</si>
  <si>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</si>
  <si>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</si>
  <si>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</si>
  <si>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</si>
  <si>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</si>
  <si>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</si>
  <si>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</si>
  <si>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</si>
  <si>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</si>
  <si>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</si>
  <si>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</si>
  <si>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</si>
  <si>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</si>
  <si>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</si>
  <si>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</si>
  <si>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</si>
  <si>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</si>
  <si>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</si>
  <si>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</si>
  <si>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</si>
  <si>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</si>
  <si>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</si>
  <si>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</si>
  <si>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</si>
  <si>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</si>
  <si>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</si>
  <si>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</si>
  <si>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</si>
  <si>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</si>
  <si>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</si>
  <si>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</si>
  <si>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</si>
  <si>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</si>
  <si>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</si>
  <si>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</si>
  <si>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</si>
  <si>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</si>
  <si>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</si>
  <si>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</si>
  <si>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</si>
  <si>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</si>
  <si>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</si>
  <si>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</si>
  <si>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</si>
  <si>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</si>
  <si>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</si>
  <si>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</si>
  <si>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</si>
  <si>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</si>
  <si>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</si>
  <si>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</si>
  <si>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</si>
  <si>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</si>
  <si>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</si>
  <si>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</si>
  <si>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</si>
  <si>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</si>
  <si>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</si>
  <si>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</si>
  <si>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</si>
  <si>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</si>
  <si>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</si>
  <si>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</si>
  <si>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</si>
  <si>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</si>
  <si>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</si>
  <si>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</si>
  <si>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</si>
  <si>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</si>
  <si>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</si>
  <si>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</si>
  <si>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</si>
  <si>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</si>
  <si>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</si>
  <si>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</si>
  <si>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</si>
  <si>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</si>
  <si>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</si>
  <si>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</si>
  <si>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</si>
  <si>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</si>
  <si>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</si>
  <si>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</si>
  <si>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</si>
  <si>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</si>
  <si>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</si>
  <si>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</si>
  <si>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</si>
  <si>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</si>
  <si>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</si>
  <si>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</si>
  <si>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</si>
  <si>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</si>
  <si>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</si>
  <si>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</si>
  <si>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</si>
  <si>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</si>
  <si>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</si>
  <si>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</si>
  <si>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</si>
  <si>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</si>
  <si>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</si>
  <si>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</si>
  <si>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</si>
  <si>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</si>
  <si>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</si>
  <si>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</si>
  <si>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</si>
  <si>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</si>
  <si>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</si>
  <si>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</si>
  <si>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</si>
  <si>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</si>
  <si>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</si>
  <si>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</si>
  <si>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</si>
  <si>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</si>
  <si>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</si>
  <si>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</si>
  <si>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</si>
  <si>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</si>
  <si>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</si>
  <si>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</si>
  <si>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</si>
  <si>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</si>
  <si>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</si>
  <si>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</si>
  <si>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</si>
  <si>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</si>
  <si>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</si>
  <si>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</si>
  <si>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</si>
  <si>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</si>
  <si>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</si>
  <si>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</si>
  <si>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</si>
  <si>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</si>
  <si>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</si>
  <si>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</si>
  <si>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</si>
  <si>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</si>
  <si>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</si>
  <si>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</si>
  <si>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</si>
  <si>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</si>
  <si>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</si>
  <si>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</si>
  <si>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</si>
  <si>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</si>
  <si>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</si>
  <si>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</si>
  <si>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</si>
  <si>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</si>
  <si>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</si>
  <si>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</si>
  <si>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</si>
  <si>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</si>
  <si>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</si>
  <si>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</si>
  <si>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</si>
  <si>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</si>
  <si>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</si>
  <si>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</si>
  <si>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</si>
  <si>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</si>
  <si>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</si>
  <si>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</si>
  <si>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</si>
  <si>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</si>
  <si>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</si>
  <si>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</si>
  <si>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</si>
  <si>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</si>
  <si>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</si>
  <si>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</si>
  <si>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</si>
  <si>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</si>
  <si>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</si>
  <si>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</si>
  <si>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</si>
  <si>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</si>
  <si>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</si>
  <si>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</si>
  <si>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</si>
  <si>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</si>
  <si>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</si>
  <si>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</si>
  <si>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</si>
  <si>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</si>
  <si>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</si>
  <si>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</si>
  <si>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</si>
  <si>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</si>
  <si>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</si>
  <si>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</si>
  <si>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</si>
  <si>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</si>
  <si>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</si>
  <si>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</si>
  <si>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</si>
  <si>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</si>
  <si>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</si>
  <si>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</si>
  <si>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</si>
  <si>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</si>
  <si>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</si>
  <si>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</si>
  <si>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</si>
  <si>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</si>
  <si>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</si>
  <si>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</si>
  <si>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</si>
  <si>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</si>
  <si>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</si>
  <si>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</si>
  <si>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</si>
  <si>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</si>
  <si>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</si>
  <si>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</si>
  <si>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</si>
  <si>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</si>
  <si>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</si>
  <si>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</si>
  <si>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</si>
  <si>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</si>
  <si>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</si>
  <si>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</si>
  <si>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</si>
  <si>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</si>
  <si>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</si>
  <si>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</si>
  <si>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</si>
  <si>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</si>
  <si>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</si>
  <si>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</si>
  <si>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</si>
  <si>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</si>
  <si>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</si>
  <si>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</si>
  <si>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</si>
  <si>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</si>
  <si>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</si>
  <si>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</si>
  <si>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</si>
  <si>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</si>
  <si>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</si>
  <si>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</si>
  <si>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</si>
  <si>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</si>
  <si>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</si>
  <si>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</si>
  <si>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</si>
  <si>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</si>
  <si>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</si>
  <si>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</si>
  <si>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</si>
  <si>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</si>
  <si>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</si>
  <si>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</si>
  <si>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</si>
  <si>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</si>
  <si>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</si>
  <si>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</si>
  <si>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</si>
  <si>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</si>
  <si>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</si>
  <si>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</si>
  <si>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</si>
  <si>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</si>
  <si>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</si>
  <si>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</si>
  <si>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</si>
  <si>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</si>
  <si>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</si>
  <si>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</si>
  <si>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</si>
  <si>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</si>
  <si>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</si>
  <si>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</si>
  <si>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</si>
  <si>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</si>
  <si>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</si>
  <si>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</si>
  <si>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</si>
  <si>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</si>
  <si>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</si>
  <si>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</si>
  <si>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</si>
  <si>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</si>
  <si>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</si>
  <si>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</si>
  <si>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</si>
  <si>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</si>
  <si>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</si>
  <si>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</si>
  <si>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</si>
  <si>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</si>
  <si>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</si>
  <si>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</si>
  <si>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</si>
  <si>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</si>
  <si>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</si>
  <si>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</si>
  <si>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</si>
  <si>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</si>
  <si>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</si>
  <si>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</si>
  <si>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</si>
  <si>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</si>
  <si>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</si>
  <si>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</si>
  <si>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</si>
  <si>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</si>
  <si>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</si>
  <si>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</si>
  <si>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</si>
  <si>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</si>
  <si>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</si>
  <si>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</si>
  <si>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</si>
  <si>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</si>
  <si>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</si>
  <si>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</si>
  <si>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</si>
  <si>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</si>
  <si>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</si>
  <si>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</si>
  <si>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</si>
  <si>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</si>
  <si>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</si>
  <si>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</si>
  <si>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</si>
  <si>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</si>
  <si>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</si>
  <si>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</si>
  <si>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</si>
  <si>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</si>
  <si>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</si>
  <si>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</si>
  <si>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</si>
  <si>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</si>
  <si>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</si>
  <si>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</si>
  <si>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</si>
  <si>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</si>
  <si>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</si>
  <si>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</si>
  <si>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</si>
  <si>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</si>
  <si>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</si>
  <si>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</si>
  <si>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</si>
  <si>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</si>
  <si>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</si>
  <si>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</si>
  <si>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</si>
  <si>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</si>
  <si>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</si>
  <si>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</si>
  <si>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</si>
  <si>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</si>
  <si>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</si>
  <si>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</si>
  <si>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</si>
  <si>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</si>
  <si>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</si>
  <si>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</si>
  <si>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</si>
  <si>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</si>
  <si>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</si>
  <si>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</si>
  <si>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</si>
  <si>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</si>
  <si>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</si>
  <si>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</si>
  <si>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</si>
  <si>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</si>
  <si>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</si>
  <si>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</si>
  <si>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</si>
  <si>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</si>
  <si>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</si>
  <si>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</si>
  <si>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</si>
  <si>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</si>
  <si>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</si>
  <si>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</si>
  <si>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</si>
  <si>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</si>
  <si>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</si>
  <si>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</si>
  <si>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</si>
  <si>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</si>
  <si>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</si>
  <si>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</si>
  <si>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</si>
  <si>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</si>
  <si>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</si>
  <si>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</si>
  <si>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</si>
  <si>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</si>
  <si>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</si>
  <si>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</si>
  <si>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</si>
  <si>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</si>
  <si>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</si>
  <si>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</si>
  <si>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</si>
  <si>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</si>
  <si>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</si>
  <si>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</si>
  <si>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</si>
  <si>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</si>
  <si>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</si>
  <si>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</si>
  <si>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</si>
  <si>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</si>
  <si>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</si>
  <si>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</si>
  <si>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</si>
  <si>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</si>
  <si>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</si>
  <si>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</si>
  <si>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</si>
  <si>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</si>
  <si>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</si>
  <si>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</si>
  <si>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</si>
  <si>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</si>
  <si>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</si>
  <si>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</si>
  <si>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</si>
  <si>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</si>
  <si>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</si>
  <si>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</si>
  <si>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</si>
  <si>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</si>
  <si>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</si>
  <si>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</si>
  <si>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</si>
  <si>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</si>
  <si>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</si>
  <si>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</si>
  <si>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</si>
  <si>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</si>
  <si>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</si>
  <si>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</si>
  <si>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</si>
  <si>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</si>
  <si>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</si>
  <si>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</si>
  <si>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</si>
  <si>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</si>
  <si>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</si>
  <si>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</si>
  <si>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</si>
  <si>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</si>
  <si>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</si>
  <si>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</si>
  <si>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</si>
  <si>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</si>
  <si>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</si>
  <si>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</si>
  <si>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</si>
  <si>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</si>
  <si>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</si>
  <si>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</si>
  <si>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</si>
  <si>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</si>
  <si>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</si>
  <si>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</si>
  <si>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</si>
  <si>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</si>
  <si>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</si>
  <si>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</si>
  <si>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</si>
  <si>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</si>
  <si>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</si>
  <si>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</si>
  <si>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</si>
  <si>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</si>
  <si>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</si>
  <si>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</si>
  <si>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</si>
  <si>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</si>
  <si>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</si>
  <si>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</si>
  <si>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</si>
  <si>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</si>
  <si>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</si>
  <si>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</si>
  <si>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</si>
  <si>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</si>
  <si>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</si>
  <si>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</si>
  <si>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</si>
  <si>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</si>
  <si>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</si>
  <si>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</si>
  <si>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</si>
  <si>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</si>
  <si>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</si>
  <si>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</si>
  <si>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</si>
  <si>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</si>
  <si>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</si>
  <si>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</si>
  <si>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</si>
  <si>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</si>
  <si>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</si>
  <si>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</si>
  <si>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</si>
  <si>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</si>
  <si>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</si>
  <si>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</si>
  <si>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</si>
  <si>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</si>
  <si>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</si>
  <si>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</si>
  <si>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</si>
  <si>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</si>
  <si>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</si>
  <si>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</si>
  <si>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</si>
  <si>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</si>
  <si>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</si>
  <si>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</si>
  <si>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</si>
  <si>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</si>
  <si>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</si>
  <si>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</si>
  <si>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</si>
  <si>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</si>
  <si>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</si>
  <si>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</si>
  <si>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</si>
  <si>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</si>
  <si>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</si>
  <si>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</si>
  <si>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</si>
  <si>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</si>
  <si>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</si>
  <si>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</si>
  <si>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</si>
  <si>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</si>
  <si>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</si>
  <si>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</si>
  <si>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</si>
  <si>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</si>
  <si>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</si>
  <si>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</si>
  <si>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</si>
  <si>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</si>
  <si>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</si>
  <si>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</si>
  <si>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</si>
  <si>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</si>
  <si>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</si>
  <si>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</si>
  <si>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</si>
  <si>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</si>
  <si>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</si>
  <si>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</si>
  <si>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</si>
  <si>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</si>
  <si>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</si>
  <si>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</si>
  <si>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</si>
  <si>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</si>
  <si>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</si>
  <si>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</si>
  <si>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</si>
  <si>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</si>
  <si>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</si>
  <si>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</si>
  <si>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</si>
  <si>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</si>
  <si>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</si>
  <si>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</si>
  <si>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</si>
  <si>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</si>
  <si>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</si>
  <si>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</si>
  <si>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</si>
  <si>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</si>
  <si>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</si>
  <si>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</si>
  <si>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</si>
  <si>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</si>
  <si>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</si>
  <si>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</si>
  <si>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</si>
  <si>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</si>
  <si>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</si>
  <si>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</si>
  <si>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</si>
  <si>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</si>
  <si>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</si>
  <si>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</si>
  <si>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</si>
  <si>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</si>
  <si>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</si>
  <si>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</si>
  <si>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</si>
  <si>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</si>
  <si>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</si>
  <si>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</si>
  <si>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</si>
  <si>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</si>
  <si>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</si>
  <si>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</si>
  <si>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</si>
  <si>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</si>
  <si>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</si>
  <si>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</si>
  <si>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</si>
  <si>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</si>
  <si>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</si>
  <si>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</si>
  <si>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</si>
  <si>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</si>
  <si>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</si>
  <si>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</si>
  <si>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</si>
  <si>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</si>
  <si>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</si>
  <si>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</si>
  <si>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</si>
  <si>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</si>
  <si>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</si>
  <si>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</si>
  <si>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</si>
  <si>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</si>
  <si>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</si>
  <si>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</si>
  <si>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</si>
  <si>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</si>
  <si>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</si>
  <si>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</si>
  <si>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</si>
  <si>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</si>
  <si>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</si>
  <si>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</si>
  <si>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</si>
  <si>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</si>
  <si>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</si>
  <si>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</si>
  <si>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</si>
  <si>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</si>
  <si>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</si>
  <si>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</si>
  <si>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</si>
  <si>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</si>
  <si>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</si>
  <si>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</si>
  <si>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</si>
  <si>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</si>
  <si>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</si>
  <si>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</si>
  <si>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</si>
  <si>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</si>
  <si>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</si>
  <si>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</si>
  <si>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</si>
  <si>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</si>
  <si>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</si>
  <si>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</si>
  <si>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</si>
  <si>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</si>
  <si>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</si>
  <si>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</si>
  <si>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</si>
  <si>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</si>
  <si>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</si>
  <si>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</si>
  <si>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</si>
  <si>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</si>
  <si>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</si>
  <si>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</si>
  <si>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</si>
  <si>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</si>
  <si>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</si>
  <si>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</si>
  <si>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</si>
  <si>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</si>
  <si>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</si>
  <si>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</si>
  <si>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</si>
  <si>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</si>
  <si>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</si>
  <si>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</si>
  <si>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</si>
  <si>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</si>
  <si>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</si>
  <si>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</si>
  <si>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</si>
  <si>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</si>
  <si>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</si>
  <si>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</si>
  <si>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</si>
  <si>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</si>
  <si>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</si>
  <si>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</si>
  <si>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</si>
  <si>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</si>
  <si>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</si>
  <si>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</si>
  <si>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</si>
  <si>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</si>
  <si>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</si>
  <si>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</si>
  <si>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</si>
  <si>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</si>
  <si>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</si>
  <si>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</si>
  <si>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</si>
  <si>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</si>
  <si>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</si>
  <si>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</si>
  <si>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</si>
  <si>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</si>
  <si>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</si>
  <si>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</si>
  <si>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</si>
  <si>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</si>
  <si>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</si>
  <si>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</si>
  <si>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</si>
  <si>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</si>
  <si>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</si>
  <si>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</si>
  <si>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</si>
  <si>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</si>
  <si>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</si>
  <si>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</si>
  <si>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</si>
  <si>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</si>
  <si>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</si>
  <si>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</si>
  <si>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</si>
  <si>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</si>
  <si>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</si>
  <si>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</si>
  <si>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</si>
  <si>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</si>
  <si>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</si>
  <si>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</si>
  <si>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</si>
  <si>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</si>
  <si>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</si>
  <si>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</si>
  <si>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</si>
  <si>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</si>
  <si>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</si>
  <si>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</si>
  <si>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</si>
  <si>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</si>
  <si>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</si>
  <si>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</si>
  <si>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</si>
  <si>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</si>
  <si>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</si>
  <si>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</si>
  <si>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</si>
  <si>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</si>
  <si>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</si>
  <si>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</si>
  <si>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</si>
  <si>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</si>
  <si>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</si>
  <si>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</si>
  <si>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</si>
  <si>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</si>
  <si>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</si>
  <si>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</si>
  <si>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</si>
  <si>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</si>
  <si>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</si>
  <si>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</si>
  <si>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</si>
  <si>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</si>
  <si>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</si>
  <si>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</si>
  <si>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</si>
  <si>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</si>
  <si>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</si>
  <si>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</si>
  <si>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</si>
  <si>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</si>
  <si>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</si>
  <si>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</si>
  <si>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</si>
  <si>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</si>
  <si>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</si>
  <si>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</si>
  <si>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</si>
  <si>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</si>
  <si>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</si>
  <si>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</si>
  <si>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</si>
  <si>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</si>
  <si>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</si>
  <si>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</si>
  <si>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</si>
  <si>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</si>
  <si>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</si>
  <si>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</si>
  <si>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</si>
  <si>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</si>
  <si>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</si>
  <si>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</si>
  <si>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</si>
  <si>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</si>
  <si>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</si>
  <si>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</si>
  <si>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</si>
  <si>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</si>
  <si>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</si>
  <si>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</si>
  <si>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</si>
  <si>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</si>
  <si>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</si>
  <si>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</si>
  <si>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</si>
  <si>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</si>
  <si>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</si>
  <si>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</si>
  <si>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</si>
  <si>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</si>
  <si>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</si>
  <si>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</si>
  <si>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</si>
  <si>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</si>
  <si>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</si>
  <si>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</si>
  <si>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</si>
  <si>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</si>
  <si>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</si>
  <si>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</si>
  <si>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</si>
  <si>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</si>
  <si>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</si>
  <si>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</si>
  <si>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</si>
  <si>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</si>
  <si>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</si>
  <si>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</si>
  <si>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</si>
  <si>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</si>
  <si>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</si>
  <si>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</si>
  <si>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</si>
  <si>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</si>
  <si>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</si>
  <si>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</si>
  <si>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</si>
  <si>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</si>
  <si>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</si>
  <si>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</si>
  <si>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</si>
  <si>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</si>
  <si>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</si>
  <si>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</si>
  <si>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</si>
  <si>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</si>
  <si>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</si>
  <si>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</si>
  <si>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</si>
  <si>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</si>
  <si>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</si>
  <si>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</si>
  <si>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</si>
  <si>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</si>
  <si>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</si>
  <si>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</si>
  <si>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</si>
  <si>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</si>
  <si>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</si>
  <si>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</si>
  <si>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</si>
  <si>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</si>
  <si>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</si>
  <si>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</si>
  <si>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</si>
  <si>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</si>
  <si>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</si>
  <si>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</si>
  <si>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</si>
  <si>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</si>
  <si>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</si>
  <si>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</si>
  <si>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</si>
  <si>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</si>
  <si>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</si>
  <si>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</si>
  <si>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</si>
  <si>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</si>
  <si>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</si>
  <si>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</si>
  <si>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</si>
  <si>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</si>
  <si>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</si>
  <si>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</si>
  <si>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</si>
  <si>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</si>
  <si>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</si>
  <si>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</si>
  <si>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</si>
  <si>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</si>
  <si>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</si>
  <si>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</si>
  <si>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</si>
  <si>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</si>
  <si>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</si>
  <si>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</si>
  <si>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</si>
  <si>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</si>
  <si>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</si>
  <si>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</si>
  <si>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</si>
  <si>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</si>
  <si>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</si>
  <si>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</si>
  <si>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</si>
  <si>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</si>
  <si>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</si>
  <si>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</si>
  <si>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</si>
  <si>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</si>
  <si>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</si>
  <si>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</si>
  <si>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</si>
  <si>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</si>
  <si>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</si>
  <si>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</si>
  <si>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</si>
  <si>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</si>
  <si>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</si>
  <si>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</si>
  <si>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</si>
  <si>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</si>
  <si>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</si>
  <si>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</si>
  <si>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</si>
  <si>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</si>
  <si>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</si>
  <si>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</si>
  <si>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</si>
  <si>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</si>
  <si>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</si>
  <si>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</si>
  <si>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</si>
  <si>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</si>
  <si>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</si>
  <si>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</si>
  <si>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</si>
  <si>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</si>
  <si>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</si>
  <si>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</si>
  <si>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</si>
  <si>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</si>
  <si>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</si>
  <si>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</si>
  <si>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</si>
  <si>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</si>
  <si>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</si>
  <si>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</si>
  <si>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</si>
  <si>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</si>
  <si>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</si>
  <si>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</si>
  <si>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</si>
  <si>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</si>
  <si>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</si>
  <si>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</si>
  <si>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</si>
  <si>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</si>
  <si>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</si>
  <si>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</si>
  <si>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</si>
  <si>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</si>
  <si>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</si>
  <si>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</si>
  <si>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</si>
  <si>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</si>
  <si>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</si>
  <si>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</si>
  <si>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</si>
  <si>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</si>
  <si>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</si>
  <si>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</si>
  <si>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</si>
  <si>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</si>
  <si>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</si>
  <si>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</si>
  <si>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</si>
  <si>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</si>
  <si>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</si>
  <si>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</si>
  <si>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</si>
  <si>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</si>
  <si>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</si>
  <si>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</si>
  <si>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</si>
  <si>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</si>
  <si>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</si>
  <si>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</si>
  <si>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</si>
  <si>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</si>
  <si>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</si>
  <si>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</si>
  <si>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</si>
  <si>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</si>
  <si>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</si>
  <si>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</si>
  <si>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</si>
  <si>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</si>
  <si>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</si>
  <si>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</si>
  <si>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</si>
  <si>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</si>
  <si>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</si>
  <si>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</si>
  <si>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</si>
  <si>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</si>
  <si>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</si>
  <si>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</si>
  <si>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</si>
  <si>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</si>
  <si>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</si>
  <si>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</si>
  <si>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</si>
  <si>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</si>
  <si>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</si>
  <si>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</si>
  <si>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</si>
  <si>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</si>
  <si>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</si>
  <si>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</si>
  <si>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</si>
  <si>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</si>
  <si>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</si>
  <si>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</si>
  <si>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</si>
  <si>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</si>
  <si>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</si>
  <si>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</si>
  <si>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</si>
  <si>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</si>
  <si>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</si>
  <si>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</si>
  <si>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</si>
  <si>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</si>
  <si>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</si>
  <si>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</si>
  <si>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</si>
  <si>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</si>
  <si>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</si>
  <si>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</si>
  <si>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</si>
  <si>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</si>
  <si>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</si>
  <si>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</si>
  <si>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</si>
  <si>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</si>
  <si>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</si>
  <si>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</si>
  <si>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</si>
  <si>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</si>
  <si>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</si>
  <si>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</si>
  <si>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</si>
  <si>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</si>
  <si>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</si>
  <si>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</si>
  <si>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</si>
  <si>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</si>
  <si>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</si>
  <si>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</si>
  <si>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</si>
  <si>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</si>
  <si>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</si>
  <si>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</si>
  <si>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</si>
  <si>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</si>
  <si>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</si>
  <si>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</si>
  <si>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</si>
  <si>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</si>
  <si>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</si>
  <si>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</si>
  <si>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</si>
  <si>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</si>
  <si>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</si>
  <si>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</si>
  <si>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</si>
  <si>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</si>
  <si>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</si>
  <si>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</si>
  <si>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</si>
  <si>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</si>
  <si>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</si>
  <si>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</si>
  <si>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</si>
  <si>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</si>
  <si>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</si>
  <si>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</si>
  <si>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</si>
  <si>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</si>
  <si>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</si>
  <si>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</si>
  <si>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</si>
  <si>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</si>
  <si>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</si>
  <si>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</si>
  <si>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</si>
  <si>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</si>
  <si>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</si>
  <si>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</si>
  <si>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</si>
  <si>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</si>
  <si>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</si>
  <si>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</si>
  <si>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</si>
  <si>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</si>
  <si>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</si>
  <si>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</si>
  <si>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</si>
  <si>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</si>
  <si>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</si>
  <si>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</si>
  <si>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</si>
  <si>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</si>
  <si>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</si>
  <si>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</si>
  <si>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</si>
  <si>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</si>
  <si>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</si>
  <si>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</si>
  <si>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</si>
  <si>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</si>
  <si>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</si>
  <si>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</si>
  <si>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</si>
  <si>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</si>
  <si>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</si>
  <si>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</si>
  <si>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</si>
  <si>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</si>
  <si>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</si>
  <si>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</si>
  <si>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</si>
  <si>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</si>
  <si>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</si>
  <si>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</si>
  <si>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</si>
  <si>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</si>
  <si>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</si>
  <si>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</si>
  <si>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</si>
  <si>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</si>
  <si>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</si>
  <si>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</si>
  <si>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</si>
  <si>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</si>
  <si>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</si>
  <si>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</si>
  <si>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</si>
  <si>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</si>
  <si>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</si>
  <si>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</si>
  <si>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</si>
  <si>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</si>
  <si>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</si>
  <si>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</si>
  <si>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</si>
  <si>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</si>
  <si>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</si>
  <si>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</si>
  <si>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</si>
  <si>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</si>
  <si>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</si>
  <si>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</si>
  <si>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</si>
  <si>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</si>
  <si>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</si>
  <si>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</si>
  <si>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</si>
  <si>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</si>
  <si>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</si>
  <si>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</si>
  <si>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</si>
  <si>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</si>
  <si>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</si>
  <si>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</si>
  <si>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</si>
  <si>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</si>
  <si>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</si>
  <si>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</si>
  <si>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</si>
  <si>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</si>
  <si>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</si>
  <si>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</si>
  <si>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</si>
  <si>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</si>
  <si>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</si>
  <si>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</si>
  <si>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</si>
  <si>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</si>
  <si>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</si>
  <si>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</si>
  <si>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</si>
  <si>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</si>
  <si>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</si>
  <si>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</si>
  <si>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</si>
  <si>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</si>
  <si>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</si>
  <si>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</si>
  <si>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</si>
  <si>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</si>
  <si>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</si>
  <si>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</si>
  <si>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</si>
  <si>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</si>
  <si>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</si>
  <si>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</si>
  <si>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</si>
  <si>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</si>
  <si>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</si>
  <si>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</si>
  <si>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</si>
  <si>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</si>
  <si>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</si>
  <si>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</si>
  <si>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</si>
  <si>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</si>
  <si>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</si>
  <si>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</si>
  <si>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</si>
  <si>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</si>
  <si>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</si>
  <si>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</si>
  <si>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</si>
  <si>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</si>
  <si>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</si>
  <si>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</si>
  <si>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</si>
  <si>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</si>
  <si>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</si>
  <si>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</si>
  <si>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</si>
  <si>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</si>
  <si>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</si>
  <si>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</si>
  <si>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</si>
  <si>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</si>
  <si>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</si>
  <si>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</si>
  <si>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</si>
  <si>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</si>
  <si>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</si>
  <si>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</si>
  <si>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</si>
  <si>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</si>
  <si>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</si>
  <si>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</si>
  <si>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</si>
  <si>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</si>
  <si>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</si>
  <si>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</si>
  <si>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</si>
  <si>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</si>
  <si>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</si>
  <si>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</si>
  <si>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</si>
  <si>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</si>
  <si>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</si>
  <si>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</si>
  <si>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</si>
  <si>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</si>
  <si>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</si>
  <si>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</si>
  <si>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</si>
  <si>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</si>
  <si>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</si>
  <si>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</si>
  <si>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</si>
  <si>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</si>
  <si>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</si>
  <si>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</si>
  <si>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</si>
  <si>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</si>
  <si>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</si>
  <si>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</si>
  <si>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</si>
  <si>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</si>
  <si>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</si>
  <si>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</si>
  <si>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</si>
  <si>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</si>
  <si>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</si>
  <si>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</si>
  <si>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</si>
  <si>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</si>
  <si>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</si>
  <si>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</si>
  <si>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</si>
  <si>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</si>
  <si>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</si>
  <si>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</si>
  <si>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</si>
  <si>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</si>
  <si>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</si>
  <si>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</si>
  <si>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</si>
  <si>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</si>
  <si>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</si>
  <si>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</si>
  <si>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</si>
  <si>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</si>
  <si>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</si>
  <si>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</si>
  <si>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</si>
  <si>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</si>
  <si>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</si>
  <si>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</si>
  <si>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</si>
  <si>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</si>
  <si>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</si>
  <si>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</si>
  <si>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</si>
  <si>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</si>
  <si>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</si>
  <si>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</si>
  <si>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</si>
  <si>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</si>
  <si>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</si>
  <si>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</si>
  <si>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</si>
  <si>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</si>
  <si>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</si>
  <si>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</si>
  <si>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</si>
  <si>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</si>
  <si>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</si>
  <si>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</si>
  <si>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</si>
  <si>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</si>
  <si>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</si>
  <si>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</si>
  <si>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</si>
  <si>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</si>
  <si>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</si>
  <si>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</si>
  <si>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</si>
  <si>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</si>
  <si>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</si>
  <si>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</si>
  <si>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</si>
  <si>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</si>
  <si>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</si>
  <si>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</si>
  <si>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</si>
  <si>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</si>
  <si>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</si>
  <si>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</si>
  <si>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</si>
  <si>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</si>
  <si>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</si>
  <si>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</si>
  <si>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</si>
  <si>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</si>
  <si>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</si>
  <si>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</si>
  <si>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</si>
  <si>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</si>
  <si>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</si>
  <si>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</si>
  <si>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</si>
  <si>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</si>
  <si>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</si>
  <si>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</si>
  <si>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</si>
  <si>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</si>
  <si>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</si>
  <si>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</si>
  <si>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</si>
  <si>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</si>
  <si>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</si>
  <si>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</si>
  <si>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</si>
  <si>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</si>
  <si>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</si>
  <si>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</si>
  <si>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</si>
  <si>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</si>
  <si>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</si>
  <si>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</si>
  <si>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</si>
  <si>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</si>
  <si>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</si>
  <si>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</si>
  <si>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</si>
  <si>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</si>
  <si>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</si>
  <si>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</si>
  <si>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</si>
  <si>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</si>
  <si>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</si>
  <si>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</si>
  <si>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</si>
  <si>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</si>
  <si>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</si>
  <si>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</si>
  <si>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</si>
  <si>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</si>
  <si>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</si>
  <si>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</si>
  <si>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</si>
  <si>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</si>
  <si>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</si>
  <si>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</si>
  <si>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</si>
  <si>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</si>
  <si>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</si>
  <si>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</si>
  <si>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</si>
  <si>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</si>
  <si>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</si>
  <si>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</si>
  <si>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</si>
  <si>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</si>
  <si>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</si>
  <si>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</si>
  <si>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</si>
  <si>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</si>
  <si>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</si>
  <si>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</si>
  <si>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</si>
  <si>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</si>
  <si>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</si>
  <si>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</si>
  <si>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</si>
  <si>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</si>
  <si>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</si>
  <si>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</si>
  <si>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</si>
  <si>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</si>
  <si>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</si>
  <si>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</si>
  <si>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</si>
  <si>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</si>
  <si>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</si>
  <si>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</si>
  <si>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</si>
  <si>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</si>
  <si>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</si>
  <si>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</si>
  <si>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</si>
  <si>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</si>
  <si>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</si>
  <si>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</si>
  <si>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</si>
  <si>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</si>
  <si>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</si>
  <si>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</si>
  <si>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</si>
  <si>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</si>
  <si>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</si>
  <si>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</si>
  <si>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</si>
  <si>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</si>
  <si>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</si>
  <si>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</si>
  <si>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</si>
  <si>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</si>
  <si>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</si>
  <si>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</si>
  <si>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</si>
  <si>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</si>
  <si>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</si>
  <si>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</si>
  <si>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</si>
  <si>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</si>
  <si>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</si>
  <si>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</si>
  <si>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</si>
  <si>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</si>
  <si>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</si>
  <si>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</si>
  <si>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</si>
  <si>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</si>
  <si>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</si>
  <si>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</si>
  <si>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</si>
  <si>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</si>
  <si>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</si>
  <si>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</si>
  <si>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</si>
  <si>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</si>
  <si>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</si>
  <si>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</si>
  <si>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</si>
  <si>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</si>
  <si>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</si>
  <si>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</si>
  <si>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</si>
  <si>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</si>
  <si>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</si>
  <si>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</si>
  <si>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</si>
  <si>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</si>
  <si>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</si>
  <si>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</si>
  <si>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</si>
  <si>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</si>
  <si>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</si>
  <si>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</si>
  <si>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</si>
  <si>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</si>
  <si>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</si>
  <si>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</si>
  <si>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</si>
  <si>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</si>
  <si>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</si>
  <si>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</si>
  <si>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</si>
  <si>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</si>
  <si>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</si>
  <si>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</si>
  <si>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</si>
  <si>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</si>
  <si>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</si>
  <si>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</si>
  <si>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</si>
  <si>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</si>
  <si>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</si>
  <si>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</si>
  <si>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</si>
  <si>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</si>
  <si>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</si>
  <si>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</si>
  <si>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</si>
  <si>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</si>
  <si>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</si>
  <si>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</si>
  <si>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</si>
  <si>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</si>
  <si>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</si>
  <si>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</si>
  <si>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</si>
  <si>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</si>
  <si>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</si>
  <si>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</si>
  <si>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</si>
  <si>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</si>
  <si>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</si>
  <si>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</si>
  <si>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</si>
  <si>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</si>
  <si>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</si>
  <si>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</si>
  <si>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</si>
  <si>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</si>
  <si>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</si>
  <si>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</si>
  <si>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</si>
  <si>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</si>
  <si>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</si>
  <si>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</si>
  <si>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</si>
  <si>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</si>
  <si>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</si>
  <si>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</si>
  <si>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</si>
  <si>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</si>
  <si>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</si>
  <si>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</si>
  <si>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</si>
  <si>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</si>
  <si>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</si>
  <si>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</si>
  <si>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</si>
  <si>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</si>
  <si>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</si>
  <si>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</si>
  <si>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</si>
  <si>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</si>
  <si>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</si>
  <si>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</si>
  <si>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</si>
  <si>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</si>
  <si>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</si>
  <si>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</si>
  <si>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</si>
  <si>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</si>
  <si>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</si>
  <si>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</si>
  <si>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</si>
  <si>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</si>
  <si>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</si>
  <si>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</si>
  <si>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</si>
  <si>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</si>
  <si>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</si>
  <si>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</si>
  <si>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</si>
  <si>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</si>
  <si>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</si>
  <si>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</si>
  <si>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</si>
  <si>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</si>
  <si>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</si>
  <si>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</si>
  <si>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</si>
  <si>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</si>
  <si>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</si>
  <si>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</si>
  <si>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</si>
  <si>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</si>
  <si>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</si>
  <si>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</si>
  <si>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</si>
  <si>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</si>
  <si>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</si>
  <si>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</si>
  <si>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</si>
  <si>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</si>
  <si>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</si>
  <si>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</si>
  <si>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</si>
  <si>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</si>
  <si>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</si>
  <si>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</si>
  <si>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</si>
  <si>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</si>
  <si>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</si>
  <si>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</si>
  <si>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</si>
  <si>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</si>
  <si>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</si>
  <si>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</si>
  <si>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</si>
  <si>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</si>
  <si>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</si>
  <si>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</si>
  <si>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</si>
  <si>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</si>
  <si>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</si>
  <si>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</si>
  <si>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</si>
  <si>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</si>
  <si>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</si>
  <si>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</si>
  <si>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</si>
  <si>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</si>
  <si>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</si>
  <si>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</si>
  <si>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</si>
  <si>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</si>
  <si>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</si>
  <si>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</si>
  <si>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</si>
  <si>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</si>
  <si>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</si>
  <si>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</si>
  <si>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</si>
  <si>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</si>
  <si>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</si>
  <si>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</si>
  <si>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</si>
  <si>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</si>
  <si>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</si>
  <si>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</si>
  <si>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</si>
  <si>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</si>
  <si>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</si>
  <si>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</si>
  <si>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</si>
  <si>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</si>
  <si>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</si>
  <si>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</si>
  <si>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</si>
  <si>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</si>
  <si>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</si>
  <si>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</si>
  <si>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</si>
  <si>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</si>
  <si>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</si>
  <si>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</si>
  <si>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</si>
  <si>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</si>
  <si>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</si>
  <si>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</si>
  <si>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</si>
  <si>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</si>
  <si>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</si>
  <si>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</si>
  <si>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</si>
  <si>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</si>
  <si>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</si>
  <si>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</si>
  <si>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</si>
  <si>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</si>
  <si>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</si>
  <si>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</si>
  <si>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</si>
  <si>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</si>
  <si>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</si>
  <si>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</si>
  <si>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</si>
  <si>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</si>
  <si>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</si>
  <si>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</si>
  <si>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</si>
  <si>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</si>
  <si>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</si>
  <si>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</si>
  <si>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</si>
  <si>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</si>
  <si>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</si>
  <si>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</si>
  <si>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</si>
  <si>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</si>
  <si>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</si>
  <si>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</si>
  <si>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</si>
  <si>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</si>
  <si>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</si>
  <si>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</si>
  <si>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</si>
  <si>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</si>
  <si>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</si>
  <si>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</si>
  <si>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</si>
  <si>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</si>
  <si>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</si>
  <si>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</si>
  <si>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</si>
  <si>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</si>
  <si>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</si>
  <si>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</si>
  <si>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</si>
  <si>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</si>
  <si>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</si>
  <si>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</si>
  <si>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</si>
  <si>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</si>
  <si>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</si>
  <si>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</si>
  <si>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</si>
  <si>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</si>
  <si>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</si>
  <si>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</si>
  <si>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</si>
  <si>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</si>
  <si>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</si>
  <si>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</si>
  <si>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</si>
  <si>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</si>
  <si>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</si>
  <si>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</si>
  <si>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</si>
  <si>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</si>
  <si>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</si>
  <si>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</si>
  <si>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</si>
  <si>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</si>
  <si>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</si>
  <si>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</si>
  <si>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</si>
  <si>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</si>
  <si>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</si>
  <si>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</si>
  <si>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</si>
  <si>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</si>
  <si>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</si>
  <si>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</si>
  <si>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</si>
  <si>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</si>
  <si>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</si>
  <si>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</si>
  <si>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</si>
  <si>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</si>
  <si>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</si>
  <si>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</si>
  <si>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</si>
  <si>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</si>
  <si>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</si>
  <si>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</si>
  <si>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</si>
  <si>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</si>
  <si>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</si>
  <si>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</si>
  <si>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</si>
  <si>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</si>
  <si>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</si>
  <si>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</si>
  <si>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</si>
  <si>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</si>
  <si>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</si>
  <si>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</si>
  <si>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</si>
  <si>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</si>
  <si>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</si>
  <si>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</si>
  <si>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</si>
  <si>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</si>
  <si>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</si>
  <si>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</si>
  <si>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</si>
  <si>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</si>
  <si>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</si>
  <si>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</si>
  <si>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</si>
  <si>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</si>
  <si>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</si>
  <si>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</si>
  <si>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</si>
  <si>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</si>
  <si>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</si>
  <si>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</si>
  <si>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</si>
  <si>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</si>
  <si>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</si>
  <si>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</si>
  <si>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</si>
  <si>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</si>
  <si>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</si>
  <si>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</si>
  <si>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</si>
  <si>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</si>
  <si>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</si>
  <si>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</si>
  <si>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</si>
  <si>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</si>
  <si>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</si>
  <si>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</si>
  <si>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</si>
  <si>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</si>
  <si>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</si>
  <si>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</si>
  <si>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</si>
  <si>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</si>
  <si>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</si>
  <si>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</si>
  <si>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</si>
  <si>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</si>
  <si>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</si>
  <si>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</si>
  <si>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</si>
  <si>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</si>
  <si>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</si>
  <si>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</si>
  <si>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</si>
  <si>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</si>
  <si>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</si>
  <si>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</si>
  <si>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</si>
  <si>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</si>
  <si>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</si>
  <si>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</si>
  <si>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</si>
  <si>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</si>
  <si>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</si>
  <si>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</si>
  <si>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</si>
  <si>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</si>
  <si>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</si>
  <si>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</si>
  <si>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</si>
  <si>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</si>
  <si>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</si>
  <si>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</si>
  <si>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</si>
  <si>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</si>
  <si>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</si>
  <si>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</si>
  <si>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</si>
  <si>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</si>
  <si>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</si>
  <si>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</si>
  <si>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</si>
  <si>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</si>
  <si>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</si>
  <si>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</si>
  <si>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</si>
  <si>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</si>
  <si>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</si>
  <si>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</si>
  <si>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</si>
  <si>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</si>
  <si>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</si>
  <si>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</si>
  <si>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</si>
  <si>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</si>
  <si>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</si>
  <si>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</si>
  <si>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</si>
  <si>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</si>
  <si>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</si>
  <si>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</si>
  <si>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</si>
  <si>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</si>
  <si>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</si>
  <si>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</si>
  <si>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</si>
  <si>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</si>
  <si>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</si>
  <si>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</si>
  <si>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</si>
  <si>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</si>
  <si>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</si>
  <si>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</si>
  <si>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</si>
  <si>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</si>
  <si>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</si>
  <si>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</si>
  <si>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</si>
  <si>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</si>
  <si>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</si>
  <si>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</si>
  <si>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</si>
  <si>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</si>
  <si>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</si>
  <si>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</si>
  <si>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</si>
  <si>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</si>
  <si>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</si>
  <si>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</si>
  <si>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</si>
  <si>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</si>
  <si>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</si>
  <si>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</si>
  <si>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</si>
  <si>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</si>
  <si>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</si>
  <si>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</si>
  <si>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</si>
  <si>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</si>
  <si>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</si>
  <si>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</si>
  <si>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</si>
  <si>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</si>
  <si>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</si>
  <si>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</si>
  <si>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</si>
  <si>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</si>
  <si>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</si>
  <si>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</si>
  <si>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</si>
  <si>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</si>
  <si>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</si>
  <si>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</si>
  <si>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</si>
  <si>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</si>
  <si>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</si>
  <si>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</si>
  <si>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</si>
  <si>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</si>
  <si>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</si>
  <si>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</si>
  <si>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</si>
  <si>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</si>
  <si>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</si>
  <si>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</si>
  <si>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</si>
  <si>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</si>
  <si>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</si>
  <si>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</si>
  <si>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</si>
  <si>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</si>
  <si>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</si>
  <si>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</si>
  <si>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</si>
  <si>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</si>
  <si>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</si>
  <si>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</si>
  <si>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</si>
  <si>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</si>
  <si>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</si>
  <si>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</si>
  <si>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</si>
  <si>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</si>
  <si>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</si>
  <si>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</si>
  <si>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</si>
  <si>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</si>
  <si>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</si>
  <si>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</si>
  <si>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</si>
  <si>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</si>
  <si>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</si>
  <si>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</si>
  <si>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</si>
  <si>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</si>
  <si>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</si>
  <si>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</si>
  <si>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</si>
  <si>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</si>
  <si>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</si>
  <si>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</si>
  <si>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</si>
  <si>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</si>
  <si>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</si>
  <si>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</si>
  <si>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</si>
  <si>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</si>
  <si>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</si>
  <si>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</si>
  <si>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</si>
  <si>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</si>
  <si>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</si>
  <si>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</si>
  <si>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</si>
  <si>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</si>
  <si>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</si>
  <si>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</si>
  <si>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</si>
  <si>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</si>
  <si>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</si>
  <si>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</si>
  <si>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</si>
  <si>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</si>
  <si>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</si>
  <si>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</si>
  <si>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</si>
  <si>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</si>
  <si>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</si>
  <si>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</si>
  <si>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</si>
  <si>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</si>
  <si>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</si>
  <si>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</si>
  <si>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</si>
  <si>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</si>
  <si>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</si>
  <si>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</si>
  <si>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</si>
  <si>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</si>
  <si>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</si>
  <si>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</si>
  <si>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</si>
  <si>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</si>
  <si>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</si>
  <si>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</si>
  <si>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</si>
  <si>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</si>
  <si>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</si>
  <si>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</si>
  <si>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</si>
  <si>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</si>
  <si>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</si>
  <si>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</si>
  <si>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</si>
  <si>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</si>
  <si>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</si>
  <si>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</si>
  <si>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</si>
  <si>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</si>
  <si>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</si>
  <si>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</si>
  <si>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</si>
  <si>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</si>
  <si>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</si>
  <si>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</si>
  <si>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</si>
  <si>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</si>
  <si>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</si>
  <si>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</si>
  <si>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</si>
  <si>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</si>
  <si>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</si>
  <si>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</si>
  <si>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</si>
  <si>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</si>
  <si>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</si>
  <si>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</si>
  <si>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</si>
  <si>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</si>
  <si>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</si>
  <si>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</si>
  <si>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</si>
  <si>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</si>
  <si>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</si>
  <si>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</si>
  <si>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</si>
  <si>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</si>
  <si>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</si>
  <si>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</si>
  <si>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</si>
  <si>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</si>
  <si>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</si>
  <si>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</si>
  <si>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</si>
  <si>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</si>
  <si>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</si>
  <si>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</si>
  <si>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</si>
  <si>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</si>
  <si>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</si>
  <si>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</si>
  <si>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</si>
  <si>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</si>
  <si>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</si>
  <si>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</si>
  <si>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</si>
  <si>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</si>
  <si>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</si>
  <si>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</si>
  <si>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</si>
  <si>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</si>
  <si>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</si>
  <si>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</si>
  <si>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</si>
  <si>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</si>
  <si>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</si>
  <si>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</si>
  <si>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</si>
  <si>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</si>
  <si>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</si>
  <si>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</si>
  <si>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</si>
  <si>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</si>
  <si>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</si>
  <si>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</si>
  <si>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</si>
  <si>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</si>
  <si>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</si>
  <si>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</si>
  <si>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</si>
  <si>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</si>
  <si>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</si>
  <si>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</si>
  <si>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</si>
  <si>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</si>
  <si>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</si>
  <si>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</si>
  <si>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</si>
  <si>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</si>
  <si>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</si>
  <si>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</si>
  <si>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</si>
  <si>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</si>
  <si>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</si>
  <si>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</si>
  <si>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</si>
  <si>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</si>
  <si>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</si>
  <si>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</si>
  <si>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</si>
  <si>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</si>
  <si>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</si>
  <si>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</si>
  <si>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</si>
  <si>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</si>
  <si>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</si>
  <si>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</si>
  <si>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</si>
  <si>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</si>
  <si>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</si>
  <si>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</si>
  <si>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</si>
  <si>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</si>
  <si>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</si>
  <si>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</si>
  <si>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</si>
  <si>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</si>
  <si>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</si>
  <si>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</si>
  <si>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</si>
  <si>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</si>
  <si>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</si>
  <si>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</si>
  <si>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</si>
  <si>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</si>
  <si>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</si>
  <si>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</si>
  <si>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</si>
  <si>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</si>
  <si>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</si>
  <si>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</si>
  <si>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</si>
  <si>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</si>
  <si>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</si>
  <si>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</si>
  <si>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</si>
  <si>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</si>
  <si>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</si>
  <si>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</si>
  <si>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</si>
  <si>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</si>
  <si>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</si>
  <si>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</si>
  <si>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</si>
  <si>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</si>
  <si>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</si>
  <si>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</si>
  <si>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</si>
  <si>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</si>
  <si>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</si>
  <si>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</si>
  <si>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</si>
  <si>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</si>
  <si>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</si>
  <si>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</si>
  <si>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</si>
  <si>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</si>
  <si>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</si>
  <si>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</si>
  <si>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</si>
  <si>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</si>
  <si>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</si>
  <si>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</si>
  <si>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</si>
  <si>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</si>
  <si>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</si>
  <si>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</si>
  <si>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</si>
  <si>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</si>
  <si>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</si>
  <si>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</si>
  <si>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</si>
  <si>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</si>
  <si>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</si>
  <si>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</si>
  <si>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</si>
  <si>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</si>
  <si>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</si>
  <si>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</si>
  <si>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</si>
  <si>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</si>
  <si>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</si>
  <si>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</si>
  <si>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</si>
  <si>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</si>
  <si>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</si>
  <si>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</si>
  <si>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</si>
  <si>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</si>
  <si>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</si>
  <si>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</si>
  <si>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</si>
  <si>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</si>
  <si>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</si>
  <si>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</si>
  <si>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</si>
  <si>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</si>
  <si>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</si>
  <si>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</si>
  <si>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</si>
  <si>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</si>
  <si>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</si>
  <si>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</si>
  <si>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</si>
  <si>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</si>
  <si>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</si>
  <si>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</si>
  <si>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</si>
  <si>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</si>
  <si>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</si>
  <si>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</si>
  <si>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</si>
  <si>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</si>
  <si>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</si>
  <si>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</si>
  <si>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</si>
  <si>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</si>
  <si>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</si>
  <si>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</si>
  <si>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</si>
  <si>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</si>
  <si>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</si>
  <si>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</si>
  <si>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</si>
  <si>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</si>
  <si>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</si>
  <si>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</si>
  <si>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</si>
  <si>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</si>
  <si>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</si>
  <si>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</si>
  <si>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</si>
  <si>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</si>
  <si>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</si>
  <si>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</si>
  <si>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</si>
  <si>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</si>
  <si>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</si>
  <si>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</si>
  <si>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</si>
  <si>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</si>
  <si>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</si>
  <si>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</si>
  <si>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</si>
  <si>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</si>
  <si>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</si>
  <si>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</si>
  <si>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</si>
  <si>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</si>
  <si>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</si>
  <si>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</si>
  <si>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</si>
  <si>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</si>
  <si>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</si>
  <si>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</si>
  <si>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</si>
  <si>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</si>
  <si>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</si>
  <si>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</si>
  <si>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</si>
  <si>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</si>
  <si>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</si>
  <si>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</si>
  <si>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</si>
  <si>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</si>
  <si>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</si>
  <si>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</si>
  <si>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</si>
  <si>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</si>
  <si>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</si>
  <si>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</si>
  <si>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</si>
  <si>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</si>
  <si>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</si>
  <si>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</si>
  <si>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</si>
  <si>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</si>
  <si>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</si>
  <si>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</si>
  <si>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</si>
  <si>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</si>
  <si>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</si>
  <si>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</si>
  <si>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</si>
  <si>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</si>
  <si>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</si>
  <si>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</si>
  <si>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</si>
  <si>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</si>
  <si>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</si>
  <si>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</si>
  <si>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</si>
  <si>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</si>
  <si>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</si>
  <si>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</si>
  <si>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</si>
  <si>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</si>
  <si>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</si>
  <si>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</si>
  <si>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</si>
  <si>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</si>
  <si>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</si>
  <si>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</si>
  <si>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</si>
  <si>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</si>
  <si>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</si>
  <si>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</si>
  <si>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</si>
  <si>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</si>
  <si>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</si>
  <si>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</si>
  <si>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</si>
  <si>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</si>
  <si>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</si>
  <si>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</si>
  <si>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</si>
  <si>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</si>
  <si>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</si>
  <si>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</si>
  <si>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</si>
  <si>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</si>
  <si>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</si>
  <si>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</si>
  <si>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</si>
  <si>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</si>
  <si>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</si>
  <si>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</si>
  <si>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</si>
  <si>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</si>
  <si>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</si>
  <si>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</si>
  <si>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</si>
  <si>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</si>
  <si>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</si>
  <si>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</si>
  <si>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</si>
  <si>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</si>
  <si>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</si>
  <si>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</si>
  <si>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</si>
  <si>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</si>
  <si>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</si>
  <si>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</si>
  <si>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</si>
  <si>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</si>
  <si>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</si>
  <si>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</si>
  <si>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</si>
  <si>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</si>
  <si>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</si>
  <si>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</si>
  <si>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</si>
  <si>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</si>
  <si>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</si>
  <si>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</si>
  <si>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</si>
  <si>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</si>
  <si>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</si>
  <si>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</si>
  <si>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</si>
  <si>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</si>
  <si>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</si>
  <si>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</si>
  <si>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</si>
  <si>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</si>
  <si>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</si>
  <si>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</si>
  <si>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</si>
  <si>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</si>
  <si>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</si>
  <si>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</si>
  <si>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</si>
  <si>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</si>
  <si>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</si>
  <si>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</si>
  <si>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</si>
  <si>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</si>
  <si>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</si>
  <si>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</si>
  <si>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</si>
  <si>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</si>
  <si>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</si>
  <si>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</si>
  <si>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</si>
  <si>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</si>
  <si>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</si>
  <si>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</si>
  <si>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</si>
  <si>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</si>
  <si>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</si>
  <si>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</si>
  <si>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</si>
  <si>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</si>
  <si>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</si>
  <si>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</si>
  <si>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</si>
  <si>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</si>
  <si>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</si>
  <si>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</si>
  <si>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</si>
  <si>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</si>
  <si>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</si>
  <si>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</si>
  <si>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</si>
  <si>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</si>
  <si>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</si>
  <si>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</si>
  <si>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</si>
  <si>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</si>
  <si>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</si>
  <si>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</si>
  <si>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</si>
  <si>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</si>
  <si>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</si>
  <si>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</si>
  <si>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</si>
  <si>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</si>
  <si>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</si>
  <si>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</si>
  <si>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</si>
  <si>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</si>
  <si>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</si>
  <si>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</si>
  <si>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</si>
  <si>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</si>
  <si>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</si>
  <si>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</si>
  <si>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</si>
  <si>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</si>
  <si>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</si>
  <si>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</si>
  <si>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</si>
  <si>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</si>
  <si>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</si>
  <si>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</si>
  <si>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</si>
  <si>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</si>
  <si>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</si>
  <si>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</si>
  <si>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</si>
  <si>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</si>
  <si>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</si>
  <si>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</si>
  <si>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</si>
  <si>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</si>
  <si>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</si>
  <si>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</si>
  <si>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</si>
  <si>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</si>
  <si>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</si>
  <si>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</si>
  <si>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</si>
  <si>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</si>
  <si>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</si>
  <si>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</si>
  <si>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</si>
  <si>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</si>
  <si>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</si>
  <si>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</si>
  <si>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</si>
  <si>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</si>
  <si>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</si>
  <si>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</si>
  <si>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</si>
  <si>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</si>
  <si>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</si>
  <si>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</si>
  <si>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</si>
  <si>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</si>
  <si>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</si>
  <si>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</si>
  <si>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</si>
  <si>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</si>
  <si>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</si>
  <si>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</si>
  <si>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</si>
  <si>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</si>
  <si>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</si>
  <si>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</si>
  <si>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</si>
  <si>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</si>
  <si>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</si>
  <si>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</si>
  <si>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</si>
  <si>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</si>
  <si>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</si>
  <si>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</si>
  <si>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</si>
  <si>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</si>
  <si>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</si>
  <si>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</si>
  <si>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</si>
  <si>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</si>
  <si>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</si>
  <si>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</si>
  <si>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</si>
  <si>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</si>
  <si>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</si>
  <si>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</si>
  <si>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</si>
  <si>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</si>
  <si>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</si>
  <si>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</si>
  <si>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</si>
  <si>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</si>
  <si>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</si>
  <si>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</si>
  <si>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</si>
  <si>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</si>
  <si>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</si>
  <si>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</si>
  <si>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</si>
  <si>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</si>
  <si>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</si>
  <si>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</si>
  <si>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</si>
  <si>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</si>
  <si>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</si>
  <si>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</si>
  <si>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</si>
  <si>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</si>
  <si>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</si>
  <si>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</si>
  <si>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</si>
  <si>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</si>
  <si>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</si>
  <si>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</si>
  <si>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</si>
  <si>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</si>
  <si>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</si>
  <si>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</si>
  <si>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</si>
  <si>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</si>
  <si>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</si>
  <si>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</si>
  <si>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</si>
  <si>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</si>
  <si>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</si>
  <si>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</si>
  <si>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</si>
  <si>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</si>
  <si>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</si>
  <si>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</si>
  <si>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</si>
  <si>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</si>
  <si>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</si>
  <si>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</si>
  <si>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</si>
  <si>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</si>
  <si>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</si>
  <si>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</si>
  <si>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</si>
  <si>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</si>
  <si>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</si>
  <si>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</si>
  <si>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</si>
  <si>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</si>
  <si>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</si>
  <si>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</si>
  <si>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</si>
  <si>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</si>
  <si>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</si>
  <si>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</si>
  <si>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</si>
  <si>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</si>
  <si>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</si>
  <si>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</si>
  <si>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</si>
  <si>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</si>
  <si>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</si>
  <si>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</si>
  <si>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</si>
  <si>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</si>
  <si>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</si>
  <si>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</si>
  <si>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</si>
  <si>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</si>
  <si>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</si>
  <si>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</si>
  <si>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</si>
  <si>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</si>
  <si>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</si>
  <si>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</si>
  <si>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</si>
  <si>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</si>
  <si>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</si>
  <si>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</si>
  <si>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</si>
  <si>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</si>
  <si>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</si>
  <si>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</si>
  <si>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</si>
  <si>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</si>
  <si>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</si>
  <si>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</si>
  <si>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</si>
  <si>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</si>
  <si>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</si>
  <si>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</si>
  <si>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</si>
  <si>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</si>
  <si>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</si>
  <si>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</si>
  <si>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</si>
  <si>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</si>
  <si>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</si>
  <si>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</si>
  <si>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</si>
  <si>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</si>
  <si>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</si>
  <si>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</si>
  <si>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</si>
  <si>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</si>
  <si>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</si>
  <si>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</si>
  <si>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</si>
  <si>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</si>
  <si>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</si>
  <si>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</si>
  <si>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</si>
  <si>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</si>
  <si>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</si>
  <si>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</si>
  <si>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</si>
  <si>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</si>
  <si>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</si>
  <si>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</si>
  <si>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</si>
  <si>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</si>
  <si>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</si>
  <si>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</si>
  <si>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</si>
  <si>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</si>
  <si>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</si>
  <si>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</si>
  <si>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</si>
  <si>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</si>
  <si>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</si>
  <si>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</si>
  <si>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</si>
  <si>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</si>
  <si>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</si>
  <si>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</si>
  <si>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</si>
  <si>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</si>
  <si>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</si>
  <si>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</si>
  <si>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</si>
  <si>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</si>
  <si>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</si>
  <si>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</si>
  <si>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</si>
  <si>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</si>
  <si>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</si>
  <si>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</si>
  <si>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</si>
  <si>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</si>
  <si>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</si>
  <si>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</si>
  <si>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</si>
  <si>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</si>
  <si>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</si>
  <si>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</si>
  <si>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</si>
  <si>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</si>
  <si>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</si>
  <si>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</si>
  <si>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</si>
  <si>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</si>
  <si>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</si>
  <si>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</si>
  <si>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</si>
  <si>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</si>
  <si>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</si>
  <si>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</si>
  <si>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</si>
  <si>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</si>
  <si>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</si>
  <si>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</si>
  <si>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</si>
  <si>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</si>
  <si>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</si>
  <si>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</si>
  <si>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</si>
  <si>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</si>
  <si>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</si>
  <si>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</si>
  <si>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</si>
  <si>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</si>
  <si>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</si>
  <si>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</si>
  <si>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</si>
  <si>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</si>
  <si>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</si>
  <si>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</si>
  <si>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</si>
  <si>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</si>
  <si>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</si>
  <si>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</si>
  <si>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</si>
  <si>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</si>
  <si>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</si>
  <si>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</si>
  <si>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</si>
  <si>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</si>
  <si>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</si>
  <si>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</si>
  <si>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</si>
  <si>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</si>
  <si>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</si>
  <si>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</si>
  <si>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</si>
  <si>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</si>
  <si>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</si>
  <si>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</si>
  <si>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</si>
  <si>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</si>
  <si>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</si>
  <si>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</si>
  <si>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</si>
  <si>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</si>
  <si>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</si>
  <si>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</si>
  <si>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</si>
  <si>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</si>
  <si>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</si>
  <si>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</si>
  <si>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</si>
  <si>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</si>
  <si>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</si>
  <si>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</si>
  <si>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</si>
  <si>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</si>
  <si>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</si>
  <si>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</si>
  <si>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</si>
  <si>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</si>
  <si>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</si>
  <si>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</si>
  <si>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</si>
  <si>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</si>
  <si>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</si>
  <si>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</si>
  <si>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</si>
  <si>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</si>
  <si>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</si>
  <si>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</si>
  <si>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</si>
  <si>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</si>
  <si>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</si>
  <si>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</si>
  <si>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</si>
  <si>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</si>
  <si>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</si>
  <si>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</si>
  <si>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</si>
  <si>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</si>
  <si>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</si>
  <si>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</si>
  <si>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</si>
  <si>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</si>
  <si>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</si>
  <si>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</si>
  <si>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</si>
  <si>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</si>
  <si>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</si>
  <si>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</si>
  <si>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</si>
  <si>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</si>
  <si>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</si>
  <si>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</si>
  <si>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</si>
  <si>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</si>
  <si>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</si>
  <si>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</si>
  <si>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</si>
  <si>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</si>
  <si>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</si>
  <si>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</si>
  <si>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</si>
  <si>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</si>
  <si>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</si>
  <si>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</si>
  <si>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</si>
  <si>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</si>
  <si>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</si>
  <si>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</si>
  <si>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</si>
  <si>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</si>
  <si>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</si>
  <si>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</si>
  <si>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</si>
  <si>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</si>
  <si>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</si>
  <si>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</si>
  <si>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</si>
  <si>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</si>
  <si>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</si>
  <si>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</si>
  <si>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</si>
  <si>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</si>
  <si>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</si>
  <si>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</si>
  <si>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</si>
  <si>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</si>
  <si>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</si>
  <si>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</si>
  <si>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</si>
  <si>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</si>
  <si>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</si>
  <si>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</si>
  <si>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</si>
  <si>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</si>
  <si>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</si>
  <si>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</si>
  <si>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</si>
  <si>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</si>
  <si>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</si>
  <si>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</si>
  <si>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</si>
  <si>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</si>
  <si>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</si>
  <si>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</si>
  <si>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</si>
  <si>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</si>
  <si>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</si>
  <si>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</si>
  <si>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</si>
  <si>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</si>
  <si>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</si>
  <si>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</si>
  <si>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</si>
  <si>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</si>
  <si>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</si>
  <si>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</si>
  <si>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</si>
  <si>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</si>
  <si>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</si>
  <si>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</si>
  <si>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</si>
  <si>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</si>
  <si>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</si>
  <si>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</si>
  <si>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</si>
  <si>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</si>
  <si>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</si>
  <si>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</si>
  <si>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</si>
  <si>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</si>
  <si>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</si>
  <si>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</si>
  <si>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</si>
  <si>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</si>
  <si>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</si>
  <si>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</si>
  <si>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</si>
  <si>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</si>
  <si>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</si>
  <si>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</si>
  <si>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</si>
  <si>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</si>
  <si>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</si>
  <si>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</si>
  <si>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</si>
  <si>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</si>
  <si>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</si>
  <si>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</si>
  <si>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</si>
  <si>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</si>
  <si>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</si>
  <si>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</si>
  <si>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</si>
  <si>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</si>
  <si>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</si>
  <si>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</si>
  <si>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</si>
  <si>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</si>
  <si>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</si>
  <si>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</si>
  <si>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</si>
  <si>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</si>
  <si>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</si>
  <si>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</si>
  <si>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</si>
  <si>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</si>
  <si>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</si>
  <si>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</si>
  <si>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</si>
  <si>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</si>
  <si>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</si>
  <si>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</si>
  <si>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</si>
  <si>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</si>
  <si>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</si>
  <si>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</si>
  <si>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</si>
  <si>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</si>
  <si>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</si>
  <si>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</si>
  <si>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</si>
  <si>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</si>
  <si>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</si>
  <si>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</si>
  <si>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</si>
  <si>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</si>
  <si>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</si>
  <si>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</si>
  <si>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</si>
  <si>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</si>
  <si>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</si>
  <si>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</si>
  <si>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</si>
  <si>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</si>
  <si>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</si>
  <si>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</si>
  <si>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</si>
  <si>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</si>
  <si>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</si>
  <si>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</si>
  <si>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</si>
  <si>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</si>
  <si>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</si>
  <si>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</si>
  <si>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</si>
  <si>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</si>
  <si>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</si>
  <si>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</si>
  <si>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</si>
  <si>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</si>
  <si>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</si>
  <si>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</si>
  <si>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</si>
  <si>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</si>
  <si>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</si>
  <si>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</si>
  <si>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</si>
  <si>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</si>
  <si>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</si>
  <si>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</si>
  <si>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</si>
  <si>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</si>
  <si>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</si>
  <si>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</si>
  <si>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</si>
  <si>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</si>
  <si>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</si>
  <si>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</si>
  <si>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</si>
  <si>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</si>
  <si>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</si>
  <si>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</si>
  <si>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</si>
  <si>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</si>
  <si>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</si>
  <si>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</si>
  <si>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</si>
  <si>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</si>
  <si>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</si>
  <si>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</si>
  <si>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</si>
  <si>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</si>
  <si>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</si>
  <si>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</si>
  <si>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</si>
  <si>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</si>
  <si>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</si>
  <si>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</si>
  <si>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</si>
  <si>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</si>
  <si>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</si>
  <si>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</si>
  <si>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</si>
  <si>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</si>
  <si>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</si>
  <si>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</si>
  <si>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</si>
  <si>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</si>
  <si>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</si>
  <si>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</si>
  <si>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</si>
  <si>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</si>
  <si>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</si>
  <si>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</si>
  <si>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</si>
  <si>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</si>
  <si>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</si>
  <si>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</si>
  <si>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</si>
  <si>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</si>
  <si>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</si>
  <si>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</si>
  <si>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</si>
  <si>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</si>
  <si>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</si>
  <si>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</si>
  <si>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</si>
  <si>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</si>
  <si>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</si>
  <si>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</si>
  <si>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</si>
  <si>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</si>
  <si>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</si>
  <si>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</si>
  <si>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</si>
  <si>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</si>
  <si>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</si>
  <si>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</si>
  <si>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</si>
  <si>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</si>
  <si>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</si>
  <si>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</si>
  <si>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</si>
  <si>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</si>
  <si>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</si>
  <si>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</si>
  <si>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</si>
  <si>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</si>
  <si>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</si>
  <si>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</si>
  <si>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</si>
  <si>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</si>
  <si>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</si>
  <si>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</si>
  <si>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</si>
  <si>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</si>
  <si>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</si>
  <si>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</si>
  <si>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</si>
  <si>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</si>
  <si>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</si>
  <si>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</si>
  <si>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</si>
  <si>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</si>
  <si>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</si>
  <si>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</si>
  <si>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</si>
  <si>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</si>
  <si>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</si>
  <si>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</si>
  <si>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</si>
  <si>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</si>
  <si>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</si>
  <si>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</si>
  <si>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</si>
  <si>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</si>
  <si>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</si>
  <si>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</si>
  <si>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</si>
  <si>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</si>
  <si>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</si>
  <si>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</si>
  <si>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</si>
  <si>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</si>
  <si>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</si>
  <si>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</si>
  <si>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</si>
  <si>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</si>
  <si>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</si>
  <si>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</si>
  <si>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</si>
  <si>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</si>
  <si>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</si>
  <si>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</si>
  <si>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</si>
  <si>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</si>
  <si>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</si>
  <si>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</si>
  <si>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</si>
  <si>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</si>
  <si>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</si>
  <si>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</si>
  <si>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</si>
  <si>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</si>
  <si>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</si>
  <si>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</si>
  <si>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</si>
  <si>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</si>
  <si>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</si>
  <si>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</si>
  <si>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</si>
  <si>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</si>
  <si>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</si>
  <si>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</si>
  <si>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</si>
  <si>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</si>
  <si>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</si>
  <si>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</si>
  <si>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</si>
  <si>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</si>
  <si>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</si>
  <si>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</si>
  <si>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</si>
  <si>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</si>
  <si>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</si>
  <si>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</si>
  <si>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</si>
  <si>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</si>
  <si>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</si>
  <si>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</si>
  <si>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</si>
  <si>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</si>
  <si>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</si>
  <si>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</si>
  <si>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</si>
  <si>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</si>
  <si>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</si>
  <si>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</si>
  <si>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</si>
  <si>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</si>
  <si>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</si>
  <si>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</si>
  <si>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</si>
  <si>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</si>
  <si>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</si>
  <si>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</si>
  <si>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</si>
  <si>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</si>
  <si>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</si>
  <si>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</si>
  <si>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</si>
  <si>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</si>
  <si>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</si>
  <si>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</si>
  <si>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</si>
  <si>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</si>
  <si>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</si>
  <si>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</si>
  <si>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</si>
  <si>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</si>
  <si>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</si>
  <si>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</si>
  <si>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</si>
  <si>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</si>
  <si>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</si>
  <si>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</si>
  <si>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</si>
  <si>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</si>
  <si>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</si>
  <si>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</si>
  <si>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</si>
  <si>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</si>
  <si>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</si>
  <si>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</si>
  <si>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</si>
  <si>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</si>
  <si>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</si>
  <si>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</si>
  <si>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</si>
  <si>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</si>
  <si>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</si>
  <si>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</si>
  <si>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</si>
  <si>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</si>
  <si>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</si>
  <si>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</si>
  <si>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</si>
  <si>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</si>
  <si>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</si>
  <si>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</si>
  <si>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</si>
  <si>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</si>
  <si>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</si>
  <si>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</si>
  <si>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</si>
  <si>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</si>
  <si>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</si>
  <si>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</si>
  <si>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</si>
  <si>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</si>
  <si>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</si>
  <si>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</si>
  <si>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</si>
  <si>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</si>
  <si>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</si>
  <si>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</si>
  <si>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</si>
  <si>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</si>
  <si>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</si>
  <si>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</si>
  <si>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</si>
  <si>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</si>
  <si>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</si>
  <si>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</si>
  <si>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</si>
  <si>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</si>
  <si>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</si>
  <si>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</si>
  <si>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</si>
  <si>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</si>
  <si>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</si>
  <si>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</si>
  <si>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</si>
  <si>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</si>
  <si>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</si>
  <si>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</si>
  <si>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</si>
  <si>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</si>
  <si>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</si>
  <si>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</si>
  <si>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</si>
  <si>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</si>
  <si>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</si>
  <si>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</si>
  <si>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</si>
  <si>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</si>
  <si>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</si>
  <si>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</si>
  <si>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</si>
  <si>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</si>
  <si>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</si>
  <si>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</si>
  <si>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</si>
  <si>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</si>
  <si>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</si>
  <si>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</si>
  <si>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</si>
  <si>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</si>
  <si>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</si>
  <si>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</si>
  <si>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</si>
  <si>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</si>
  <si>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</si>
  <si>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</si>
  <si>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</si>
  <si>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</si>
  <si>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</si>
  <si>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</si>
  <si>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</si>
  <si>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</si>
  <si>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</si>
  <si>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</si>
  <si>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</si>
  <si>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</si>
  <si>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</si>
  <si>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</si>
  <si>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</si>
  <si>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</si>
  <si>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</si>
  <si>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</si>
  <si>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</si>
  <si>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</si>
  <si>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</si>
  <si>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</si>
  <si>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</si>
  <si>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</si>
  <si>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</si>
  <si>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</si>
  <si>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</si>
  <si>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</si>
  <si>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</si>
  <si>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</si>
  <si>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</si>
  <si>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</si>
  <si>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</si>
  <si>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</si>
  <si>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</si>
  <si>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</si>
  <si>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</si>
  <si>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</si>
  <si>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</si>
  <si>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</si>
  <si>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</si>
  <si>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</si>
  <si>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</si>
  <si>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</si>
  <si>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</si>
  <si>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</si>
  <si>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</si>
  <si>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</si>
  <si>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</si>
  <si>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</si>
  <si>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</si>
  <si>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</si>
  <si>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</si>
  <si>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</si>
  <si>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</si>
  <si>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</si>
  <si>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</si>
  <si>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</si>
  <si>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</si>
  <si>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</si>
  <si>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</si>
  <si>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</si>
  <si>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</si>
  <si>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</si>
  <si>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</si>
  <si>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</si>
  <si>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</si>
  <si>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</si>
  <si>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</si>
  <si>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</si>
  <si>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</si>
  <si>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</si>
  <si>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</si>
  <si>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</si>
  <si>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</si>
  <si>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</si>
  <si>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</si>
  <si>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</si>
  <si>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</si>
  <si>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</si>
  <si>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</si>
  <si>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</si>
  <si>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</si>
  <si>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</si>
  <si>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</si>
  <si>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</si>
  <si>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</si>
  <si>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</si>
  <si>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</si>
  <si>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</si>
  <si>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</si>
  <si>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</si>
  <si>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</si>
  <si>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</si>
  <si>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</si>
  <si>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</si>
  <si>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</si>
  <si>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</si>
  <si>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</si>
  <si>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</si>
  <si>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</si>
  <si>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</si>
  <si>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</si>
  <si>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</si>
  <si>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</si>
  <si>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</si>
  <si>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</si>
  <si>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</si>
  <si>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</si>
  <si>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</si>
  <si>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</si>
  <si>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</si>
  <si>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</si>
  <si>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</si>
  <si>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</si>
  <si>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</si>
  <si>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</si>
  <si>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</si>
  <si>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</si>
  <si>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</si>
  <si>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</si>
  <si>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</si>
  <si>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</si>
  <si>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</si>
  <si>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</si>
  <si>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</si>
  <si>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</si>
  <si>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</si>
  <si>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</si>
  <si>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</si>
  <si>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</si>
  <si>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</si>
  <si>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</si>
  <si>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</si>
  <si>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</si>
  <si>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</si>
  <si>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</si>
  <si>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</si>
  <si>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</si>
  <si>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</si>
  <si>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</si>
  <si>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</si>
  <si>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</si>
  <si>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</si>
  <si>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</si>
  <si>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</si>
  <si>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</si>
  <si>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</si>
  <si>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</si>
  <si>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</si>
  <si>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</si>
  <si>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</si>
  <si>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</si>
  <si>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</si>
  <si>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</si>
  <si>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</si>
  <si>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</si>
  <si>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</si>
  <si>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</si>
  <si>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</si>
  <si>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</si>
  <si>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</si>
  <si>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</si>
  <si>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</si>
  <si>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</si>
  <si>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</si>
  <si>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</si>
  <si>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</si>
  <si>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</si>
  <si>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</si>
  <si>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</si>
  <si>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</si>
  <si>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</si>
  <si>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</si>
  <si>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</si>
  <si>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</si>
  <si>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</si>
  <si>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</si>
  <si>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</si>
  <si>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</si>
  <si>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</si>
  <si>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</si>
  <si>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</si>
  <si>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</si>
  <si>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</si>
  <si>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</si>
  <si>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</si>
  <si>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</si>
  <si>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</si>
  <si>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</si>
  <si>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</si>
  <si>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</si>
  <si>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</si>
  <si>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</si>
  <si>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</si>
  <si>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</si>
  <si>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</si>
  <si>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</si>
  <si>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</si>
  <si>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</si>
  <si>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</si>
  <si>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</si>
  <si>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</si>
  <si>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</si>
  <si>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</si>
  <si>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</si>
  <si>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</si>
  <si>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</si>
  <si>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</si>
  <si>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</si>
  <si>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</si>
  <si>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</si>
  <si>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</si>
  <si>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</si>
  <si>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</si>
  <si>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</si>
  <si>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</si>
  <si>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</si>
  <si>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</si>
  <si>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</si>
  <si>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</si>
  <si>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</si>
  <si>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</si>
  <si>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</si>
  <si>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</si>
  <si>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</si>
  <si>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</si>
  <si>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</si>
  <si>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</si>
  <si>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</si>
  <si>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</si>
  <si>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</si>
  <si>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</si>
  <si>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</si>
  <si>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</si>
  <si>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</si>
  <si>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</si>
  <si>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</si>
  <si>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</si>
  <si>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</si>
  <si>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</si>
  <si>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</si>
  <si>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</si>
  <si>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</si>
  <si>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</si>
  <si>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</si>
  <si>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</si>
  <si>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</si>
  <si>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</si>
  <si>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</si>
  <si>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</si>
  <si>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</si>
  <si>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</si>
  <si>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</si>
  <si>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</si>
  <si>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</si>
  <si>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</si>
  <si>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</si>
  <si>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</si>
  <si>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</si>
  <si>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</si>
  <si>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</si>
  <si>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</si>
  <si>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</si>
  <si>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</si>
  <si>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</si>
  <si>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</si>
  <si>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</si>
  <si>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</si>
  <si>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</si>
  <si>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</si>
  <si>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</si>
  <si>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</si>
  <si>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</si>
  <si>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</si>
  <si>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</si>
  <si>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</si>
  <si>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</si>
  <si>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</si>
  <si>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</si>
  <si>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</si>
  <si>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</si>
  <si>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</si>
  <si>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</si>
  <si>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</si>
  <si>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</si>
  <si>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</si>
  <si>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</si>
  <si>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</si>
  <si>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</si>
  <si>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</si>
  <si>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</si>
  <si>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</si>
  <si>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</si>
  <si>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</si>
  <si>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</si>
  <si>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</si>
  <si>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</si>
  <si>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</si>
  <si>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</si>
  <si>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</si>
  <si>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</si>
  <si>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</si>
  <si>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</si>
  <si>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</si>
  <si>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</si>
  <si>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</si>
  <si>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</si>
  <si>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</si>
  <si>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</si>
  <si>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</si>
  <si>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</si>
  <si>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</si>
  <si>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</si>
  <si>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</si>
  <si>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</si>
  <si>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</si>
  <si>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</si>
  <si>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</si>
  <si>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</si>
  <si>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</si>
  <si>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</si>
  <si>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</si>
  <si>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</si>
  <si>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</si>
  <si>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</si>
  <si>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</si>
  <si>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</si>
  <si>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</si>
  <si>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</si>
  <si>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</si>
  <si>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</si>
  <si>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</si>
  <si>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</si>
  <si>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</si>
  <si>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</si>
  <si>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</si>
  <si>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</si>
  <si>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</si>
  <si>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</si>
  <si>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</si>
  <si>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</si>
  <si>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</si>
  <si>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</si>
  <si>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</si>
  <si>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</si>
  <si>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</si>
  <si>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</si>
  <si>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</si>
  <si>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</si>
  <si>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</si>
  <si>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</si>
  <si>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</si>
  <si>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</si>
  <si>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</si>
  <si>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</si>
  <si>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</si>
  <si>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</si>
  <si>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</si>
  <si>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</si>
  <si>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</si>
  <si>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</si>
  <si>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</si>
  <si>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</si>
  <si>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</si>
  <si>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</si>
  <si>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</si>
  <si>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</si>
  <si>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</si>
  <si>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</si>
  <si>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</si>
  <si>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</si>
  <si>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</si>
  <si>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</si>
  <si>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</si>
  <si>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</si>
  <si>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</si>
  <si>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</si>
  <si>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</si>
  <si>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</si>
  <si>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</si>
  <si>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</si>
  <si>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</si>
  <si>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</si>
  <si>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</si>
  <si>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</si>
  <si>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</si>
  <si>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</si>
  <si>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</si>
  <si>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</si>
  <si>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</si>
  <si>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</si>
  <si>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</si>
  <si>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</si>
  <si>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</si>
  <si>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</si>
  <si>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</si>
  <si>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</si>
  <si>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</si>
  <si>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</si>
  <si>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</si>
  <si>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</si>
  <si>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</si>
  <si>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</si>
  <si>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</si>
  <si>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</si>
  <si>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</si>
  <si>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</si>
  <si>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</si>
  <si>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</si>
  <si>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</si>
  <si>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</si>
  <si>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</si>
  <si>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</si>
  <si>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</si>
  <si>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</si>
  <si>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</si>
  <si>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</si>
  <si>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</si>
  <si>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</si>
  <si>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</si>
  <si>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</si>
  <si>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</si>
  <si>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</si>
  <si>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</si>
  <si>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</si>
  <si>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</si>
  <si>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</si>
  <si>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</si>
  <si>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</si>
  <si>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</si>
  <si>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</si>
  <si>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</si>
  <si>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</si>
  <si>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</si>
  <si>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</si>
  <si>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</si>
  <si>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</si>
  <si>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</si>
  <si>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</si>
  <si>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</si>
  <si>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</si>
  <si>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</si>
  <si>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</si>
  <si>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</si>
  <si>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</si>
  <si>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</si>
  <si>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</si>
  <si>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</si>
  <si>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</si>
  <si>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</si>
  <si>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</si>
  <si>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</si>
  <si>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</si>
  <si>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</si>
  <si>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</si>
  <si>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</si>
  <si>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</si>
  <si>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</si>
  <si>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</si>
  <si>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</si>
  <si>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</si>
  <si>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</si>
  <si>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</si>
  <si>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</si>
  <si>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</si>
  <si>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</si>
  <si>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</si>
  <si>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</si>
  <si>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</si>
  <si>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</si>
  <si>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</si>
  <si>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</si>
  <si>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</si>
  <si>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</si>
  <si>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</si>
  <si>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</si>
  <si>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</si>
  <si>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</si>
  <si>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</si>
  <si>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</si>
  <si>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</si>
  <si>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</si>
  <si>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</si>
  <si>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</si>
  <si>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</si>
  <si>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</si>
  <si>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</si>
  <si>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</si>
  <si>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</si>
  <si>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</si>
  <si>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</si>
  <si>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</si>
  <si>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</si>
  <si>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</si>
  <si>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</si>
  <si>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</si>
  <si>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</si>
  <si>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</si>
  <si>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</si>
  <si>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</si>
  <si>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</si>
  <si>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</si>
  <si>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</si>
  <si>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</si>
  <si>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</si>
  <si>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</si>
  <si>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</si>
  <si>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</si>
  <si>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</si>
  <si>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</si>
  <si>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</si>
  <si>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</si>
  <si>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</si>
  <si>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</si>
  <si>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</si>
  <si>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</si>
  <si>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</si>
  <si>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</si>
  <si>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</si>
  <si>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</si>
  <si>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</si>
  <si>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</si>
  <si>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</si>
  <si>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</si>
  <si>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</si>
  <si>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</si>
  <si>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</si>
  <si>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</si>
  <si>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</si>
  <si>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</si>
  <si>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</si>
  <si>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</si>
  <si>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</si>
  <si>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</si>
  <si>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</si>
  <si>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</si>
  <si>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</si>
  <si>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</si>
  <si>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</si>
  <si>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</si>
  <si>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</si>
  <si>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</si>
  <si>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</si>
  <si>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</si>
  <si>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</si>
  <si>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</si>
  <si>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</si>
  <si>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</si>
  <si>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</si>
  <si>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</si>
  <si>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</si>
  <si>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</si>
  <si>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</si>
  <si>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</si>
  <si>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</si>
  <si>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</si>
  <si>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</si>
  <si>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</si>
  <si>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</si>
  <si>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</si>
  <si>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</si>
  <si>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</si>
  <si>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</si>
  <si>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</si>
  <si>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</si>
  <si>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</si>
  <si>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</si>
  <si>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</si>
  <si>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</si>
  <si>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</si>
  <si>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</si>
  <si>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</si>
  <si>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</si>
  <si>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</si>
  <si>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</si>
  <si>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</si>
  <si>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</si>
  <si>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</si>
  <si>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</si>
  <si>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</si>
  <si>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</si>
  <si>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</si>
  <si>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</si>
  <si>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</si>
  <si>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</si>
  <si>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</si>
  <si>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</si>
  <si>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</si>
  <si>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</si>
  <si>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</si>
  <si>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</si>
  <si>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</si>
  <si>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</si>
  <si>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</si>
  <si>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</si>
  <si>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</si>
  <si>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</si>
  <si>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</si>
  <si>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</si>
  <si>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</si>
  <si>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</si>
  <si>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</si>
  <si>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</si>
  <si>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</si>
  <si>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</si>
  <si>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</si>
  <si>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</si>
  <si>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</si>
  <si>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</si>
  <si>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</si>
  <si>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</si>
  <si>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</si>
  <si>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</si>
  <si>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</si>
  <si>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</si>
  <si>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</si>
  <si>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</si>
  <si>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</si>
  <si>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</si>
  <si>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</si>
  <si>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</si>
  <si>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</si>
  <si>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</si>
  <si>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</si>
  <si>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</si>
  <si>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</si>
  <si>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</si>
  <si>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</si>
  <si>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</si>
  <si>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</si>
  <si>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</si>
  <si>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</si>
  <si>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</si>
  <si>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</si>
  <si>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</si>
  <si>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</si>
  <si>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</si>
  <si>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</si>
  <si>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</si>
  <si>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</si>
  <si>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</si>
  <si>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</si>
  <si>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</si>
  <si>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</si>
  <si>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</si>
  <si>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</si>
  <si>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</si>
  <si>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</si>
  <si>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</si>
  <si>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</si>
  <si>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</si>
  <si>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</si>
  <si>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</si>
  <si>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</si>
  <si>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</si>
  <si>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</si>
  <si>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</si>
  <si>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</si>
  <si>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</si>
  <si>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</si>
  <si>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</si>
  <si>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</si>
  <si>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</si>
  <si>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</si>
  <si>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</si>
  <si>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</si>
  <si>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</si>
  <si>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</si>
  <si>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</si>
  <si>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</si>
  <si>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</si>
  <si>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</si>
  <si>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</si>
  <si>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</si>
  <si>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</si>
  <si>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</si>
  <si>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</si>
  <si>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</si>
  <si>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</si>
  <si>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</si>
  <si>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</si>
  <si>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</si>
  <si>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</si>
  <si>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</si>
  <si>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</si>
  <si>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</si>
  <si>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</si>
  <si>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</si>
  <si>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</si>
  <si>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</si>
  <si>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</si>
  <si>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</si>
  <si>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</si>
  <si>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</si>
  <si>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</si>
  <si>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</si>
  <si>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</si>
  <si>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</si>
  <si>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</si>
  <si>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</si>
  <si>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</si>
  <si>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</si>
  <si>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</si>
  <si>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</si>
  <si>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</si>
  <si>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</si>
  <si>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</si>
  <si>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</si>
  <si>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</si>
  <si>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</si>
  <si>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</si>
  <si>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</si>
  <si>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</si>
  <si>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</si>
  <si>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</si>
  <si>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</si>
  <si>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</si>
  <si>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</si>
  <si>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</si>
  <si>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</si>
  <si>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</si>
  <si>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</si>
  <si>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</si>
  <si>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</si>
  <si>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</si>
  <si>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</si>
  <si>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</si>
  <si>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</si>
  <si>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</si>
  <si>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</si>
  <si>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</si>
  <si>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</si>
  <si>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</si>
  <si>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</si>
  <si>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</si>
  <si>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</si>
  <si>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</si>
  <si>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</si>
  <si>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</si>
  <si>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</si>
  <si>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</si>
  <si>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</si>
  <si>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</si>
  <si>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</si>
  <si>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</si>
  <si>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</si>
  <si>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</si>
  <si>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</si>
  <si>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</si>
  <si>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</si>
  <si>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</si>
  <si>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</si>
  <si>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</si>
  <si>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</si>
  <si>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</si>
  <si>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</si>
  <si>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</si>
  <si>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</si>
  <si>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</si>
  <si>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</si>
  <si>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</si>
  <si>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</si>
  <si>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</si>
  <si>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</si>
  <si>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</si>
  <si>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</si>
  <si>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</si>
  <si>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</si>
  <si>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</si>
  <si>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</si>
  <si>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</si>
  <si>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</si>
  <si>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</si>
  <si>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</si>
  <si>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</si>
  <si>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</si>
  <si>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</si>
  <si>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</si>
  <si>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</si>
  <si>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</si>
  <si>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</si>
  <si>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</si>
  <si>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</si>
  <si>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</si>
  <si>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</si>
  <si>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</si>
  <si>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</si>
  <si>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</si>
  <si>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</si>
  <si>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</si>
  <si>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</si>
  <si>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</si>
  <si>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</si>
  <si>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</si>
  <si>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</si>
  <si>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</si>
  <si>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</si>
  <si>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</si>
  <si>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</si>
  <si>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</si>
  <si>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</si>
  <si>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</si>
  <si>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</si>
  <si>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</si>
  <si>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</si>
  <si>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</si>
  <si>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</si>
  <si>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</si>
  <si>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</si>
  <si>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</si>
  <si>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</si>
  <si>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</si>
  <si>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</si>
  <si>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</si>
  <si>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</si>
  <si>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</si>
  <si>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</si>
  <si>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</si>
  <si>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</si>
  <si>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</si>
  <si>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</si>
  <si>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</si>
  <si>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</si>
  <si>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</si>
  <si>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</si>
  <si>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</si>
  <si>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</si>
  <si>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</si>
  <si>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</si>
  <si>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</si>
  <si>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</si>
  <si>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</si>
  <si>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</si>
  <si>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</si>
  <si>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</si>
  <si>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</si>
  <si>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</si>
  <si>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</si>
  <si>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</si>
  <si>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</si>
  <si>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</si>
  <si>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</si>
  <si>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</si>
  <si>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</si>
  <si>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</si>
  <si>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</si>
  <si>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</si>
  <si>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</si>
  <si>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</si>
  <si>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</si>
  <si>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</si>
  <si>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</si>
  <si>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</si>
  <si>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</si>
  <si>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</si>
  <si>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</si>
  <si>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</si>
  <si>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</si>
  <si>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</si>
  <si>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</si>
  <si>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</si>
  <si>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</si>
  <si>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</si>
  <si>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</si>
  <si>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</si>
  <si>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</si>
  <si>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</si>
  <si>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</si>
  <si>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</si>
  <si>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</si>
  <si>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</si>
  <si>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</si>
  <si>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</si>
  <si>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</si>
  <si>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</si>
  <si>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</si>
  <si>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</si>
  <si>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</si>
  <si>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</si>
  <si>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</si>
  <si>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</si>
  <si>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</si>
  <si>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</si>
  <si>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</si>
  <si>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</si>
  <si>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</si>
  <si>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</si>
  <si>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</si>
  <si>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</si>
  <si>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</si>
  <si>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</si>
  <si>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</si>
  <si>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</si>
  <si>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</si>
  <si>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</si>
  <si>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</si>
  <si>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</si>
  <si>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</si>
  <si>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</si>
  <si>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</si>
  <si>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</si>
  <si>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</si>
  <si>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</si>
  <si>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</si>
  <si>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</si>
  <si>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</si>
  <si>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</si>
  <si>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</si>
  <si>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</si>
  <si>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</si>
  <si>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</si>
  <si>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</si>
  <si>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</si>
  <si>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</si>
  <si>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</si>
  <si>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</si>
  <si>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</si>
  <si>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</si>
  <si>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</si>
  <si>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</si>
  <si>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</si>
  <si>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</si>
  <si>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</si>
  <si>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</si>
  <si>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</si>
  <si>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</si>
  <si>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</si>
  <si>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</si>
  <si>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</si>
  <si>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</si>
  <si>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</si>
  <si>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</si>
  <si>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</si>
  <si>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</si>
  <si>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</si>
  <si>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</si>
  <si>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</si>
  <si>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</si>
  <si>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</si>
  <si>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</si>
  <si>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</si>
  <si>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</si>
  <si>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</si>
  <si>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</si>
  <si>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</si>
  <si>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</si>
  <si>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</si>
  <si>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</si>
  <si>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</si>
  <si>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</si>
  <si>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</si>
  <si>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</si>
  <si>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</si>
  <si>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</si>
  <si>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</si>
  <si>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</si>
  <si>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</si>
  <si>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</si>
  <si>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</si>
  <si>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</si>
  <si>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</si>
  <si>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</si>
  <si>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</si>
  <si>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</si>
  <si>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</si>
  <si>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</si>
  <si>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</si>
  <si>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</si>
  <si>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</si>
  <si>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</si>
  <si>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</si>
  <si>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</si>
  <si>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</si>
  <si>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</si>
  <si>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</si>
  <si>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</si>
  <si>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</si>
  <si>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</si>
  <si>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</si>
  <si>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</si>
  <si>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</si>
  <si>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</si>
  <si>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</si>
  <si>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</si>
  <si>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</si>
  <si>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</si>
  <si>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</si>
  <si>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</si>
  <si>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</si>
  <si>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</si>
  <si>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</si>
  <si>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</si>
  <si>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</si>
  <si>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</si>
  <si>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</si>
  <si>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</si>
  <si>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</si>
  <si>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</si>
  <si>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</si>
  <si>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</si>
  <si>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</si>
  <si>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</si>
  <si>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</si>
  <si>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</si>
  <si>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</si>
  <si>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</si>
  <si>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</si>
  <si>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</si>
  <si>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</si>
  <si>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</si>
  <si>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</si>
  <si>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</si>
  <si>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</si>
  <si>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</si>
  <si>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</si>
  <si>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</si>
  <si>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</si>
  <si>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</si>
  <si>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</si>
  <si>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</si>
  <si>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</si>
  <si>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</si>
  <si>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</si>
  <si>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</si>
  <si>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</si>
  <si>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</si>
  <si>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</si>
  <si>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</si>
  <si>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</si>
  <si>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</si>
  <si>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</si>
  <si>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</si>
  <si>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</si>
  <si>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</si>
  <si>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</si>
  <si>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</si>
  <si>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</si>
  <si>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</si>
  <si>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</si>
  <si>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</si>
  <si>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</si>
  <si>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</si>
  <si>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</si>
  <si>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</si>
  <si>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</si>
  <si>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</si>
  <si>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</si>
  <si>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</si>
  <si>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</si>
  <si>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</si>
  <si>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</si>
  <si>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</si>
  <si>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</si>
  <si>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</si>
  <si>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</si>
  <si>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</si>
  <si>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</si>
  <si>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</si>
  <si>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</si>
  <si>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</si>
  <si>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</si>
  <si>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</si>
  <si>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</si>
  <si>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</si>
  <si>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</si>
  <si>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</si>
  <si>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</si>
  <si>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</si>
  <si>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</si>
  <si>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</si>
  <si>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</si>
  <si>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</si>
  <si>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</si>
  <si>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</si>
  <si>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</si>
  <si>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</si>
  <si>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</si>
  <si>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</si>
  <si>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</si>
  <si>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</si>
  <si>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</si>
  <si>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</si>
  <si>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</si>
  <si>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</si>
  <si>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</si>
  <si>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</si>
  <si>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</si>
  <si>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</si>
  <si>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</si>
  <si>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</si>
  <si>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</si>
  <si>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</si>
  <si>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</si>
  <si>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</si>
  <si>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</si>
  <si>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</si>
  <si>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</si>
  <si>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</si>
  <si>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</si>
  <si>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</si>
  <si>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</si>
  <si>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</si>
  <si>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</si>
  <si>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</si>
  <si>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</si>
  <si>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</si>
  <si>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</si>
  <si>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</si>
  <si>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</si>
  <si>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</si>
  <si>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</si>
  <si>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</si>
  <si>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</si>
  <si>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</si>
  <si>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</si>
  <si>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</si>
  <si>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</si>
  <si>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</si>
  <si>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</si>
  <si>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</si>
  <si>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</si>
  <si>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</si>
  <si>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</si>
  <si>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</si>
  <si>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</si>
  <si>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</si>
  <si>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</si>
  <si>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</si>
  <si>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</si>
  <si>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</si>
  <si>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</si>
  <si>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</si>
  <si>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</si>
  <si>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</si>
  <si>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</si>
  <si>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</si>
  <si>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</si>
  <si>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</si>
  <si>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</si>
  <si>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</si>
  <si>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</si>
  <si>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</si>
  <si>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</si>
  <si>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</si>
  <si>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</si>
  <si>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</si>
  <si>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</si>
  <si>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</si>
  <si>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</si>
  <si>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</si>
  <si>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</si>
  <si>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</si>
  <si>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</si>
  <si>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</si>
  <si>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</si>
  <si>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</si>
  <si>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</si>
  <si>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</si>
  <si>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</si>
  <si>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</si>
  <si>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</si>
  <si>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</si>
  <si>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</si>
  <si>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</si>
  <si>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</si>
  <si>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</si>
  <si>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</si>
  <si>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</si>
  <si>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</si>
  <si>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</si>
  <si>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</si>
  <si>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</si>
  <si>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</si>
  <si>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</si>
  <si>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</si>
  <si>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</si>
  <si>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</si>
  <si>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</si>
  <si>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</si>
  <si>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</si>
  <si>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</si>
  <si>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</si>
  <si>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</si>
  <si>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</si>
  <si>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</si>
  <si>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</si>
  <si>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</si>
  <si>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</si>
  <si>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</si>
  <si>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</si>
  <si>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</si>
  <si>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</si>
  <si>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</si>
  <si>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</si>
  <si>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</si>
  <si>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</si>
  <si>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</si>
  <si>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</si>
  <si>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</si>
  <si>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</si>
  <si>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</si>
  <si>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</si>
  <si>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</si>
  <si>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</si>
  <si>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</si>
  <si>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</si>
  <si>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</si>
  <si>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</si>
  <si>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</si>
  <si>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</si>
  <si>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</si>
  <si>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</si>
  <si>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</si>
  <si>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</si>
  <si>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</si>
  <si>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</si>
  <si>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</si>
  <si>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</si>
  <si>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</si>
  <si>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</si>
  <si>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</si>
  <si>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</si>
  <si>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</si>
  <si>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</si>
  <si>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</si>
  <si>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</si>
  <si>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</si>
  <si>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</si>
  <si>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</si>
  <si>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</si>
  <si>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</si>
  <si>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</si>
  <si>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</si>
  <si>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</si>
  <si>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</si>
  <si>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</si>
  <si>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</si>
  <si>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</si>
  <si>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</si>
  <si>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</si>
  <si>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</si>
  <si>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</si>
  <si>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</si>
  <si>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</si>
  <si>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</si>
  <si>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</si>
  <si>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</si>
  <si>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</si>
  <si>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</si>
  <si>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</si>
  <si>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</si>
  <si>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</si>
  <si>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</si>
  <si>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</si>
  <si>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</si>
  <si>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</si>
  <si>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</si>
  <si>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</si>
  <si>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</si>
  <si>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</si>
  <si>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</si>
  <si>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</si>
  <si>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</si>
  <si>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</si>
  <si>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</si>
  <si>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</si>
  <si>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</si>
  <si>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</si>
  <si>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</si>
  <si>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</si>
  <si>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</si>
  <si>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</si>
  <si>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</si>
  <si>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</si>
  <si>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</si>
  <si>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</si>
  <si>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</si>
  <si>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</si>
  <si>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</si>
  <si>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</si>
  <si>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</si>
  <si>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</si>
  <si>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</si>
  <si>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</si>
  <si>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</si>
  <si>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</si>
  <si>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</si>
  <si>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</si>
  <si>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</si>
  <si>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</si>
  <si>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</si>
  <si>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</si>
  <si>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</si>
  <si>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</si>
  <si>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</si>
  <si>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</si>
  <si>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</si>
  <si>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</si>
  <si>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</si>
  <si>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</si>
  <si>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</si>
  <si>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</si>
  <si>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</si>
  <si>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</si>
  <si>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</si>
  <si>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</si>
  <si>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</si>
  <si>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</si>
  <si>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</si>
  <si>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</si>
  <si>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</si>
  <si>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</si>
  <si>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</si>
  <si>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</si>
  <si>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</si>
  <si>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</si>
  <si>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</si>
  <si>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</si>
  <si>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</si>
  <si>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</si>
  <si>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</si>
  <si>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</si>
  <si>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</si>
  <si>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</si>
  <si>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</si>
  <si>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</si>
  <si>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</si>
  <si>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</si>
  <si>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</si>
  <si>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</si>
  <si>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</si>
  <si>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</si>
  <si>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</si>
  <si>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</si>
  <si>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</si>
  <si>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</si>
  <si>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</si>
  <si>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</si>
  <si>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</si>
  <si>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</si>
  <si>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</si>
  <si>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</si>
  <si>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</si>
  <si>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</si>
  <si>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</si>
  <si>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</si>
  <si>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</si>
  <si>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</si>
  <si>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</si>
  <si>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</si>
  <si>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</si>
  <si>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</si>
  <si>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</si>
  <si>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</si>
  <si>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</si>
  <si>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</si>
  <si>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</si>
  <si>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</si>
  <si>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</si>
  <si>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</si>
  <si>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</si>
  <si>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</si>
  <si>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</si>
  <si>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</si>
  <si>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</si>
  <si>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</si>
  <si>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</si>
  <si>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</si>
  <si>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</si>
  <si>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</si>
  <si>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</si>
  <si>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</si>
  <si>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</si>
  <si>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</si>
  <si>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</si>
  <si>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</si>
  <si>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</si>
  <si>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</si>
  <si>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</si>
  <si>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</si>
  <si>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</si>
  <si>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</si>
  <si>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</si>
  <si>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</si>
  <si>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</si>
  <si>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</si>
  <si>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</si>
  <si>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</si>
  <si>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</si>
  <si>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</si>
  <si>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</si>
  <si>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</si>
  <si>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</si>
  <si>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</si>
  <si>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</si>
  <si>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</si>
  <si>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</si>
  <si>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</si>
  <si>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</si>
  <si>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</si>
  <si>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</si>
  <si>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</si>
  <si>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</si>
  <si>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</si>
  <si>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</si>
  <si>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</si>
  <si>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</si>
  <si>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</si>
  <si>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</si>
  <si>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</si>
  <si>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</si>
  <si>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</si>
  <si>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</si>
  <si>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</si>
  <si>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</si>
  <si>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</si>
  <si>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</si>
  <si>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</si>
  <si>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</si>
  <si>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</si>
  <si>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</si>
  <si>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</si>
  <si>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</si>
  <si>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</si>
  <si>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</si>
  <si>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</si>
  <si>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</si>
  <si>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</si>
  <si>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</si>
  <si>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</si>
  <si>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</si>
  <si>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</si>
  <si>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</si>
  <si>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</si>
  <si>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</si>
  <si>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</si>
  <si>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</si>
  <si>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</si>
  <si>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</si>
  <si>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</si>
  <si>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</si>
  <si>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</si>
  <si>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</si>
  <si>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</si>
  <si>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</si>
  <si>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</si>
  <si>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</si>
  <si>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</si>
  <si>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</si>
  <si>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</si>
  <si>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</si>
  <si>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</si>
  <si>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</si>
  <si>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</si>
  <si>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</si>
  <si>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</si>
  <si>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</si>
  <si>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</si>
  <si>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</si>
  <si>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</si>
  <si>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</si>
  <si>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</si>
  <si>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</si>
  <si>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</si>
  <si>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</si>
  <si>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</si>
  <si>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</si>
  <si>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</si>
  <si>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</si>
  <si>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</si>
  <si>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</si>
  <si>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</si>
  <si>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</si>
  <si>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</si>
  <si>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</si>
  <si>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</si>
  <si>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</si>
  <si>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</si>
  <si>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</si>
  <si>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</si>
  <si>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</si>
  <si>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</si>
  <si>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</si>
  <si>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</si>
  <si>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</si>
  <si>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</si>
  <si>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</si>
  <si>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</si>
  <si>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</si>
  <si>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</si>
  <si>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</si>
  <si>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</si>
  <si>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</si>
  <si>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</si>
  <si>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</si>
  <si>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</si>
  <si>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</si>
  <si>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</si>
  <si>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</si>
  <si>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</si>
  <si>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</si>
  <si>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</si>
  <si>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</si>
  <si>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</si>
  <si>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</si>
  <si>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</si>
  <si>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</si>
  <si>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</si>
  <si>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</si>
  <si>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</si>
  <si>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</si>
  <si>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</si>
  <si>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</si>
  <si>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</si>
  <si>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</si>
  <si>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</si>
  <si>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</si>
  <si>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</si>
  <si>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</si>
  <si>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</si>
  <si>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</si>
  <si>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</si>
  <si>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</si>
  <si>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</si>
  <si>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</si>
  <si>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</si>
  <si>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</si>
  <si>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</si>
  <si>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</si>
  <si>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</si>
  <si>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</si>
  <si>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</si>
  <si>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</si>
  <si>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</si>
  <si>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</si>
  <si>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</si>
  <si>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</si>
  <si>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</si>
  <si>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</si>
  <si>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</si>
  <si>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</si>
  <si>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</si>
  <si>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</si>
  <si>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</si>
  <si>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</si>
  <si>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</si>
  <si>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</si>
  <si>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</si>
  <si>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</si>
  <si>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</si>
  <si>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</si>
  <si>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</si>
  <si>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</si>
  <si>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</si>
  <si>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</si>
  <si>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</si>
  <si>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</si>
  <si>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</si>
  <si>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</si>
  <si>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</si>
  <si>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</si>
  <si>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</si>
  <si>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</si>
  <si>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</si>
  <si>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</si>
  <si>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</si>
  <si>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</si>
  <si>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</si>
  <si>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</si>
  <si>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</si>
  <si>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</si>
  <si>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</si>
  <si>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</si>
  <si>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</si>
  <si>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</si>
  <si>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</si>
  <si>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</si>
  <si>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</si>
  <si>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</si>
  <si>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</si>
  <si>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</si>
  <si>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</si>
  <si>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</si>
  <si>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</si>
  <si>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</si>
  <si>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</si>
  <si>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</si>
  <si>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</si>
  <si>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</si>
  <si>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</si>
  <si>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</si>
  <si>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</si>
  <si>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</si>
  <si>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</si>
  <si>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</si>
  <si>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</si>
  <si>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</si>
  <si>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</si>
  <si>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</si>
  <si>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</si>
  <si>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</si>
  <si>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</si>
  <si>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</si>
  <si>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</si>
  <si>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</si>
  <si>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</si>
  <si>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</si>
  <si>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</si>
  <si>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</si>
  <si>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</si>
  <si>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</si>
  <si>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</si>
  <si>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</si>
  <si>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</si>
  <si>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</si>
  <si>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</si>
  <si>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</si>
  <si>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</si>
  <si>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</si>
  <si>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</si>
  <si>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</si>
  <si>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</si>
  <si>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</si>
  <si>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</si>
  <si>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</si>
  <si>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</si>
  <si>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</si>
  <si>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</si>
  <si>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</si>
  <si>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</si>
  <si>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</si>
  <si>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</si>
  <si>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</si>
  <si>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</si>
  <si>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</si>
  <si>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</si>
  <si>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</si>
  <si>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</si>
  <si>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</si>
  <si>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</si>
  <si>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</si>
  <si>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</si>
  <si>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</si>
  <si>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</si>
  <si>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</si>
  <si>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</si>
  <si>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</si>
  <si>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</si>
  <si>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</si>
  <si>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</si>
  <si>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</si>
  <si>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</si>
  <si>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</si>
  <si>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</si>
  <si>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</si>
  <si>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</si>
  <si>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</si>
  <si>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</si>
  <si>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</si>
  <si>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</si>
  <si>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</si>
  <si>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</si>
  <si>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</si>
  <si>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</si>
  <si>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</si>
  <si>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</si>
  <si>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</si>
  <si>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</si>
  <si>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</si>
  <si>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</si>
  <si>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</si>
  <si>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</si>
  <si>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</si>
  <si>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</si>
  <si>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</si>
  <si>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</si>
  <si>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</si>
  <si>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</si>
  <si>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</si>
  <si>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</si>
  <si>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</si>
  <si>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</si>
  <si>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</si>
  <si>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</si>
  <si>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</si>
  <si>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</si>
  <si>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</si>
  <si>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</si>
  <si>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</si>
  <si>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</si>
  <si>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</si>
  <si>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</si>
  <si>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</si>
  <si>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</si>
  <si>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</si>
  <si>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</si>
  <si>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</si>
  <si>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</si>
  <si>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</si>
  <si>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</si>
  <si>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</si>
  <si>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</si>
  <si>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</si>
  <si>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</si>
  <si>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</si>
  <si>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</si>
  <si>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</si>
  <si>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</si>
  <si>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</si>
  <si>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</si>
  <si>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</si>
  <si>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</si>
  <si>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</si>
  <si>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</si>
  <si>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</si>
  <si>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</si>
  <si>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</si>
  <si>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</si>
  <si>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</si>
  <si>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</si>
  <si>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</si>
  <si>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</si>
  <si>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</si>
  <si>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</si>
  <si>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</si>
  <si>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</si>
  <si>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</si>
  <si>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</si>
  <si>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</si>
  <si>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</si>
  <si>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</si>
  <si>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</si>
  <si>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</si>
  <si>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</si>
  <si>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</si>
  <si>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</si>
  <si>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</si>
  <si>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</si>
  <si>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</si>
  <si>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</si>
  <si>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</si>
  <si>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</si>
  <si>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</si>
  <si>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</si>
  <si>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</si>
  <si>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</si>
  <si>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</si>
  <si>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</si>
  <si>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</si>
  <si>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</si>
  <si>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</si>
  <si>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</si>
  <si>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</si>
  <si>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</si>
  <si>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</si>
  <si>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</si>
  <si>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</si>
  <si>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</si>
  <si>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</si>
  <si>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</si>
  <si>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</si>
  <si>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</si>
  <si>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</si>
  <si>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</si>
  <si>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</si>
  <si>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</si>
  <si>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</si>
  <si>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</si>
  <si>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</si>
  <si>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</si>
  <si>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</si>
  <si>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</si>
  <si>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</si>
  <si>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</si>
  <si>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</si>
  <si>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</si>
  <si>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</si>
  <si>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</si>
  <si>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</si>
  <si>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</si>
  <si>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</si>
  <si>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</si>
  <si>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</si>
  <si>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</si>
  <si>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</si>
  <si>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</si>
  <si>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</si>
  <si>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</si>
  <si>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</si>
  <si>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</si>
  <si>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</si>
  <si>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</si>
  <si>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</si>
  <si>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</si>
  <si>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</si>
  <si>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</si>
  <si>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</si>
  <si>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</si>
  <si>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</si>
  <si>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</si>
  <si>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</si>
  <si>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</si>
  <si>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</si>
  <si>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</si>
  <si>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</si>
  <si>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</si>
  <si>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</si>
  <si>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</si>
  <si>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</si>
  <si>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</si>
  <si>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</si>
  <si>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</si>
  <si>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</si>
  <si>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</si>
  <si>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</si>
  <si>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</si>
  <si>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</si>
  <si>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</si>
  <si>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</si>
  <si>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</si>
  <si>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</si>
  <si>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</si>
  <si>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</si>
  <si>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</si>
  <si>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</si>
  <si>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</si>
  <si>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</si>
  <si>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</si>
  <si>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</si>
  <si>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</si>
  <si>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</si>
  <si>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</si>
  <si>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</si>
  <si>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</si>
  <si>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</si>
  <si>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</si>
  <si>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</si>
  <si>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</si>
  <si>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</si>
  <si>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</si>
  <si>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</si>
  <si>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</si>
  <si>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</si>
  <si>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</si>
  <si>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</si>
  <si>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</si>
  <si>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</si>
  <si>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</si>
  <si>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</si>
  <si>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</si>
  <si>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</si>
  <si>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</si>
  <si>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</si>
  <si>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</si>
  <si>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</si>
  <si>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</si>
  <si>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</si>
  <si>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</si>
  <si>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</si>
  <si>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</si>
  <si>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</si>
  <si>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</si>
  <si>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</si>
  <si>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</si>
  <si>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</si>
  <si>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</si>
  <si>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</si>
  <si>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</si>
  <si>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</si>
  <si>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</si>
  <si>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</si>
  <si>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</si>
  <si>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</si>
  <si>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</si>
  <si>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</si>
  <si>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</si>
  <si>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</si>
  <si>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</si>
  <si>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</si>
  <si>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</si>
  <si>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</si>
  <si>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</si>
  <si>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</si>
  <si>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</si>
  <si>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</si>
  <si>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</si>
  <si>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</si>
  <si>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</si>
  <si>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</si>
  <si>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</si>
  <si>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</si>
  <si>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</si>
  <si>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</si>
  <si>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</si>
  <si>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</si>
  <si>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</si>
  <si>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</si>
  <si>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</si>
  <si>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</si>
  <si>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</si>
  <si>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</si>
  <si>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</si>
  <si>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</si>
  <si>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</si>
  <si>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</si>
  <si>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</si>
  <si>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</si>
  <si>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</si>
  <si>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</si>
  <si>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</si>
  <si>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</si>
  <si>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</si>
  <si>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</si>
  <si>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</si>
  <si>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</si>
  <si>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</si>
  <si>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</si>
  <si>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</si>
  <si>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</si>
  <si>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</si>
  <si>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</si>
  <si>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</si>
  <si>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</si>
  <si>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</si>
  <si>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</si>
  <si>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</si>
  <si>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</si>
  <si>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</si>
  <si>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</si>
  <si>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</si>
  <si>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</si>
  <si>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</si>
  <si>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</si>
  <si>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</si>
  <si>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</si>
  <si>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</si>
  <si>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</si>
  <si>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</si>
  <si>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</si>
  <si>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</si>
  <si>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</si>
  <si>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</si>
  <si>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</si>
  <si>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</si>
  <si>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</si>
  <si>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</si>
  <si>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</si>
  <si>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</si>
  <si>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</si>
  <si>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</si>
  <si>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</si>
  <si>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</si>
  <si>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</si>
  <si>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</si>
  <si>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</si>
  <si>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</si>
  <si>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</si>
  <si>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</si>
  <si>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</si>
  <si>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</si>
  <si>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</si>
  <si>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</si>
  <si>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</si>
  <si>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</si>
  <si>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</si>
  <si>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</si>
  <si>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</si>
  <si>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</si>
  <si>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</si>
  <si>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</si>
  <si>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</si>
  <si>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</si>
  <si>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</si>
  <si>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</si>
  <si>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</si>
  <si>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</si>
  <si>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</si>
  <si>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</si>
  <si>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</si>
  <si>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</si>
  <si>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</si>
  <si>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</si>
  <si>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</si>
  <si>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</si>
  <si>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</si>
  <si>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</si>
  <si>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</si>
  <si>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</si>
  <si>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</si>
  <si>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</si>
  <si>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</si>
  <si>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</si>
  <si>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</si>
  <si>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</si>
  <si>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</si>
  <si>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</si>
  <si>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</si>
  <si>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</si>
  <si>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</si>
  <si>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</si>
  <si>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</si>
  <si>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</si>
  <si>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</si>
  <si>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</si>
  <si>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</si>
  <si>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</si>
  <si>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</si>
  <si>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</si>
  <si>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</si>
  <si>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</si>
  <si>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</si>
  <si>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</si>
  <si>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</si>
  <si>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</si>
  <si>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</si>
  <si>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</si>
  <si>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</si>
  <si>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</si>
  <si>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</si>
  <si>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</si>
  <si>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</si>
  <si>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</si>
  <si>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</si>
  <si>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</si>
  <si>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</si>
  <si>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</si>
  <si>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</si>
  <si>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</si>
  <si>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</si>
  <si>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</si>
  <si>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</si>
  <si>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</si>
  <si>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</si>
  <si>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</si>
  <si>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</si>
  <si>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</si>
  <si>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</si>
  <si>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</si>
  <si>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</si>
  <si>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</si>
  <si>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</si>
  <si>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</si>
  <si>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</si>
  <si>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</si>
  <si>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</si>
  <si>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</si>
  <si>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</si>
  <si>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</si>
  <si>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</si>
  <si>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</si>
  <si>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</si>
  <si>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</si>
  <si>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</si>
  <si>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</si>
  <si>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</si>
  <si>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</si>
  <si>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</si>
  <si>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</si>
  <si>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</si>
  <si>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</si>
  <si>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</si>
  <si>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</si>
  <si>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</si>
  <si>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</si>
  <si>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</si>
  <si>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</si>
  <si>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</si>
  <si>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</si>
  <si>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</si>
  <si>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</si>
  <si>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</si>
  <si>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</si>
  <si>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</si>
  <si>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</si>
  <si>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</si>
  <si>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</si>
  <si>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</si>
  <si>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</si>
  <si>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</si>
  <si>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</si>
  <si>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</si>
  <si>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</si>
  <si>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</si>
  <si>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</si>
  <si>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</si>
  <si>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</si>
  <si>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</si>
  <si>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</si>
  <si>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</si>
  <si>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</si>
  <si>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</si>
  <si>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</si>
  <si>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</si>
  <si>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</si>
  <si>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</si>
  <si>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</si>
  <si>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</si>
  <si>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</si>
  <si>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</si>
  <si>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</si>
  <si>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</si>
  <si>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</si>
  <si>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</si>
  <si>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</si>
  <si>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</si>
  <si>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</si>
  <si>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</si>
  <si>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</si>
  <si>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</si>
  <si>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</si>
  <si>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</si>
  <si>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</si>
  <si>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</si>
  <si>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</si>
  <si>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</si>
  <si>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</si>
  <si>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</si>
  <si>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</si>
  <si>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</si>
  <si>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</si>
  <si>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</si>
  <si>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</si>
  <si>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</si>
  <si>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</si>
  <si>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</si>
  <si>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</si>
  <si>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</si>
  <si>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</si>
  <si>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</si>
  <si>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</si>
  <si>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</si>
  <si>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</si>
  <si>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</si>
  <si>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</si>
  <si>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</si>
  <si>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</si>
  <si>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</si>
  <si>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</si>
  <si>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</si>
  <si>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</si>
  <si>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</si>
  <si>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</si>
  <si>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</si>
  <si>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</si>
  <si>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</si>
  <si>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</si>
  <si>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</si>
  <si>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</si>
  <si>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</si>
  <si>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</si>
  <si>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</si>
  <si>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</si>
  <si>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</si>
  <si>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</si>
  <si>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</si>
  <si>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</si>
  <si>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</si>
  <si>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</si>
  <si>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</si>
  <si>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</si>
  <si>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</si>
  <si>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</si>
  <si>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</si>
  <si>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</si>
  <si>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</si>
  <si>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</si>
  <si>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</si>
  <si>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</si>
  <si>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</si>
  <si>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</si>
  <si>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</si>
  <si>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</si>
  <si>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</si>
  <si>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</si>
  <si>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</si>
  <si>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</si>
  <si>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</si>
  <si>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</si>
  <si>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</si>
  <si>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</si>
  <si>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</si>
  <si>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</si>
  <si>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</si>
  <si>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</si>
  <si>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</si>
  <si>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</si>
  <si>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</si>
  <si>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</si>
  <si>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</si>
  <si>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</si>
  <si>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</si>
  <si>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</si>
  <si>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</si>
  <si>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</si>
  <si>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</si>
  <si>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</si>
  <si>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</si>
  <si>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</si>
  <si>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</si>
  <si>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</si>
  <si>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</si>
  <si>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</si>
  <si>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</si>
  <si>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</si>
  <si>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</si>
  <si>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</si>
  <si>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</si>
  <si>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</si>
  <si>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</si>
  <si>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</si>
  <si>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</si>
  <si>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</si>
  <si>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</si>
  <si>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</si>
  <si>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</si>
  <si>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</si>
  <si>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</si>
  <si>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</si>
  <si>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</si>
  <si>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</si>
  <si>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</si>
  <si>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</si>
  <si>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</si>
  <si>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</si>
  <si>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</si>
  <si>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</si>
  <si>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</si>
  <si>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</si>
  <si>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</si>
  <si>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</si>
  <si>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</si>
  <si>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</si>
  <si>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</si>
  <si>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</si>
  <si>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</si>
  <si>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</si>
  <si>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</si>
  <si>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</si>
  <si>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</si>
  <si>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</si>
  <si>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</si>
  <si>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</si>
  <si>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</si>
  <si>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</si>
  <si>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</si>
  <si>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</si>
  <si>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</si>
  <si>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</si>
  <si>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</si>
  <si>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</si>
  <si>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</si>
  <si>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</si>
  <si>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</si>
  <si>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</si>
  <si>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</si>
  <si>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</si>
  <si>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</si>
  <si>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</si>
  <si>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</si>
  <si>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</si>
  <si>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</si>
  <si>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</si>
  <si>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</si>
  <si>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</si>
  <si>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</si>
  <si>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</si>
  <si>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</si>
  <si>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</si>
  <si>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</si>
  <si>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</si>
  <si>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</si>
  <si>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</si>
  <si>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</si>
  <si>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</si>
  <si>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</si>
  <si>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</si>
  <si>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</si>
  <si>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</si>
  <si>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</si>
  <si>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</si>
  <si>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</si>
  <si>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</si>
  <si>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</si>
  <si>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</si>
  <si>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</si>
  <si>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</si>
  <si>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</si>
  <si>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</si>
  <si>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</si>
  <si>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</si>
  <si>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</si>
  <si>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</si>
  <si>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</si>
  <si>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</si>
  <si>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</si>
  <si>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</si>
  <si>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</si>
  <si>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</si>
  <si>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</si>
  <si>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</si>
  <si>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</si>
  <si>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</si>
  <si>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</si>
  <si>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</si>
  <si>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</si>
  <si>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</si>
  <si>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</si>
  <si>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</si>
  <si>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</si>
  <si>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</si>
  <si>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</si>
  <si>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</si>
  <si>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</si>
  <si>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</si>
  <si>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</si>
  <si>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</si>
  <si>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</si>
  <si>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</si>
  <si>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</si>
  <si>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</si>
  <si>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</si>
  <si>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</si>
  <si>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</si>
  <si>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</si>
  <si>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</si>
  <si>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</si>
  <si>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</si>
  <si>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</si>
  <si>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</si>
  <si>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</si>
  <si>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</si>
  <si>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</si>
  <si>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</si>
  <si>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</si>
  <si>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</si>
  <si>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</si>
  <si>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</si>
  <si>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</si>
  <si>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</si>
  <si>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</si>
  <si>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</si>
  <si>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</si>
  <si>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</si>
  <si>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</si>
  <si>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</si>
  <si>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</si>
  <si>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</si>
  <si>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</si>
  <si>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</si>
  <si>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</si>
  <si>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</si>
  <si>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</si>
  <si>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</si>
  <si>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</si>
  <si>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</si>
  <si>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</si>
  <si>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</si>
  <si>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</si>
  <si>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</si>
  <si>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</si>
  <si>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</si>
  <si>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</si>
  <si>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</si>
  <si>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</si>
  <si>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</si>
  <si>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</si>
  <si>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</si>
  <si>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</si>
  <si>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</si>
  <si>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</si>
  <si>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</si>
  <si>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</si>
  <si>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</si>
  <si>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</si>
  <si>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</si>
  <si>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</si>
  <si>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</si>
  <si>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</si>
  <si>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</si>
  <si>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</si>
  <si>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</si>
  <si>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</si>
  <si>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</si>
  <si>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</si>
  <si>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</si>
  <si>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</si>
  <si>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</si>
  <si>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</si>
  <si>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</si>
  <si>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</si>
  <si>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</si>
  <si>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</si>
  <si>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</si>
  <si>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</si>
  <si>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</si>
  <si>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</si>
  <si>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</si>
  <si>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</si>
  <si>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</si>
  <si>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</si>
  <si>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</si>
  <si>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</si>
  <si>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</si>
  <si>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</si>
  <si>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</si>
  <si>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</si>
  <si>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</si>
  <si>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</si>
  <si>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</si>
  <si>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</si>
  <si>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</si>
  <si>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</si>
  <si>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</si>
  <si>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</si>
  <si>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</si>
  <si>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</si>
  <si>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</si>
  <si>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</si>
  <si>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</si>
  <si>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</si>
  <si>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</si>
  <si>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</si>
  <si>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</si>
  <si>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</si>
  <si>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</si>
  <si>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</si>
  <si>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</si>
  <si>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</si>
  <si>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</si>
  <si>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</si>
  <si>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</si>
  <si>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</si>
  <si>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</si>
  <si>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</si>
  <si>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</si>
  <si>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</si>
  <si>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</si>
  <si>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</si>
  <si>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</si>
  <si>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</si>
  <si>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</si>
  <si>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</si>
  <si>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</si>
  <si>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</si>
  <si>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</si>
  <si>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</si>
  <si>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</si>
  <si>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</si>
  <si>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</si>
  <si>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</si>
  <si>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</si>
  <si>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</si>
  <si>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</si>
  <si>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</si>
  <si>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</si>
  <si>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</si>
  <si>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</si>
  <si>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</si>
  <si>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</si>
  <si>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</si>
  <si>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</si>
  <si>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</si>
  <si>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</si>
  <si>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</si>
  <si>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</si>
  <si>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</si>
  <si>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</si>
  <si>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</si>
  <si>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</si>
  <si>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</si>
  <si>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</si>
  <si>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</si>
  <si>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</si>
  <si>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</si>
  <si>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</si>
  <si>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</si>
  <si>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</si>
  <si>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</si>
  <si>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</si>
  <si>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</si>
  <si>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</si>
  <si>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</si>
  <si>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</si>
  <si>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</si>
  <si>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</si>
  <si>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</si>
  <si>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</si>
  <si>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</si>
  <si>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</si>
  <si>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</si>
  <si>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</si>
  <si>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</si>
  <si>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</si>
  <si>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</si>
  <si>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</si>
  <si>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</si>
  <si>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</si>
  <si>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</si>
  <si>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</si>
  <si>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</si>
  <si>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</si>
  <si>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</si>
  <si>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</si>
  <si>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</si>
  <si>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</si>
  <si>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</si>
  <si>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</si>
  <si>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</si>
  <si>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</si>
  <si>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</si>
  <si>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</si>
  <si>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</si>
  <si>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</si>
  <si>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</si>
  <si>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</si>
  <si>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</si>
  <si>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</si>
  <si>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</si>
  <si>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</si>
  <si>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</si>
  <si>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</si>
  <si>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</si>
  <si>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</si>
  <si>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</si>
  <si>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</si>
  <si>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</si>
  <si>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</si>
  <si>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</si>
  <si>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</si>
  <si>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</si>
  <si>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</si>
  <si>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</si>
  <si>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</si>
  <si>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</si>
  <si>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</si>
  <si>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</si>
  <si>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</si>
  <si>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</si>
  <si>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</si>
  <si>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</si>
  <si>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</si>
  <si>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</si>
  <si>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</si>
  <si>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</si>
  <si>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</si>
  <si>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</si>
  <si>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</si>
  <si>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</si>
  <si>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</si>
  <si>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</si>
  <si>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</si>
  <si>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</si>
  <si>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</si>
  <si>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</si>
  <si>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</si>
  <si>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</si>
  <si>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</si>
  <si>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</si>
  <si>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</si>
  <si>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</si>
  <si>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</si>
  <si>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</si>
  <si>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</si>
  <si>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</si>
  <si>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</si>
  <si>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</si>
  <si>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</si>
  <si>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</si>
  <si>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</si>
  <si>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</si>
  <si>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</si>
  <si>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</si>
  <si>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</si>
  <si>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</si>
  <si>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</si>
  <si>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</si>
  <si>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</si>
  <si>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</si>
  <si>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</si>
  <si>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</si>
  <si>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</si>
  <si>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</si>
  <si>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</si>
  <si>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</si>
  <si>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</si>
  <si>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</si>
  <si>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</si>
  <si>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</si>
  <si>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</si>
  <si>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</si>
  <si>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</si>
  <si>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</si>
  <si>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</si>
  <si>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</si>
  <si>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</si>
  <si>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</si>
  <si>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</si>
  <si>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</si>
  <si>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</si>
  <si>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</si>
  <si>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</si>
  <si>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</si>
  <si>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</si>
  <si>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</si>
  <si>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</si>
  <si>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</si>
  <si>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</si>
  <si>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</si>
  <si>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</si>
  <si>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</si>
  <si>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</si>
  <si>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</si>
  <si>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</si>
  <si>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</si>
  <si>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</si>
  <si>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</si>
  <si>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</si>
  <si>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</si>
  <si>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</si>
  <si>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</si>
  <si>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</si>
  <si>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</si>
  <si>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</si>
  <si>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</si>
  <si>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</si>
  <si>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</si>
  <si>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</si>
  <si>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</si>
  <si>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</si>
  <si>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</si>
  <si>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</si>
  <si>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</si>
  <si>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</si>
  <si>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</si>
  <si>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</si>
  <si>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</si>
  <si>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</si>
  <si>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</si>
  <si>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</si>
  <si>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</si>
  <si>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</si>
  <si>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</si>
  <si>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</si>
  <si>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</si>
  <si>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</si>
  <si>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</si>
  <si>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</si>
  <si>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</si>
  <si>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</si>
  <si>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</si>
  <si>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</si>
  <si>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</si>
  <si>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</si>
  <si>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</si>
  <si>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</si>
  <si>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</si>
  <si>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</si>
  <si>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</si>
  <si>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</si>
  <si>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</si>
  <si>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</si>
  <si>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</si>
  <si>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</si>
  <si>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</si>
  <si>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</si>
  <si>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</si>
  <si>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</si>
  <si>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</si>
  <si>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</si>
  <si>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</si>
  <si>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</si>
  <si>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</si>
  <si>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</si>
  <si>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</si>
  <si>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</si>
  <si>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</si>
  <si>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</si>
  <si>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</si>
  <si>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</si>
  <si>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</si>
  <si>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</si>
  <si>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</si>
  <si>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</si>
  <si>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</si>
  <si>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</si>
  <si>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</si>
  <si>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</si>
  <si>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</si>
  <si>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</si>
  <si>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</si>
  <si>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</si>
  <si>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</si>
  <si>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</si>
  <si>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</si>
  <si>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</si>
  <si>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</si>
  <si>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</si>
  <si>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</si>
  <si>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</si>
  <si>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</si>
  <si>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</si>
  <si>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</si>
  <si>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</si>
  <si>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</si>
  <si>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</si>
  <si>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</si>
  <si>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</si>
  <si>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</si>
  <si>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</si>
  <si>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</si>
  <si>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</si>
  <si>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</si>
  <si>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</si>
  <si>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</si>
  <si>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</si>
  <si>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</si>
  <si>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</si>
  <si>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</si>
  <si>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</si>
  <si>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</si>
  <si>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</si>
  <si>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</si>
  <si>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</si>
  <si>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</si>
  <si>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</si>
  <si>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</si>
  <si>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</si>
  <si>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</si>
  <si>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</si>
  <si>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</si>
  <si>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</si>
  <si>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</si>
  <si>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</si>
  <si>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</si>
  <si>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</si>
  <si>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</si>
  <si>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</si>
  <si>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</si>
  <si>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</si>
  <si>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</si>
  <si>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</si>
  <si>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</si>
  <si>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</si>
  <si>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</si>
  <si>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</si>
  <si>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</si>
  <si>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</si>
  <si>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</si>
  <si>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</si>
  <si>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</si>
  <si>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</si>
  <si>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</si>
  <si>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</si>
  <si>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</si>
  <si>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</si>
  <si>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</si>
  <si>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</si>
  <si>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</si>
  <si>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</si>
  <si>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</si>
  <si>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</si>
  <si>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</si>
  <si>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</si>
  <si>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</si>
  <si>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</si>
  <si>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</si>
  <si>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</si>
  <si>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</si>
  <si>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</si>
  <si>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</si>
  <si>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</si>
  <si>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</si>
  <si>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</si>
  <si>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</si>
  <si>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</si>
  <si>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</si>
  <si>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</si>
  <si>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</si>
  <si>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</si>
  <si>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</si>
  <si>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</si>
  <si>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</si>
  <si>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</si>
  <si>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</si>
  <si>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</si>
  <si>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</si>
  <si>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</si>
  <si>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</si>
  <si>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</si>
  <si>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</si>
  <si>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</si>
  <si>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</si>
  <si>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</si>
  <si>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</si>
  <si>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</si>
  <si>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</si>
  <si>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</si>
  <si>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</si>
  <si>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</si>
  <si>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</si>
  <si>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</si>
  <si>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</si>
  <si>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</si>
  <si>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</si>
  <si>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</si>
  <si>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</si>
  <si>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</si>
  <si>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</si>
  <si>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</si>
  <si>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</si>
  <si>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</si>
  <si>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</si>
  <si>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</si>
  <si>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</si>
  <si>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</si>
  <si>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</si>
  <si>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</si>
  <si>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</si>
  <si>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</si>
  <si>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</si>
  <si>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</si>
  <si>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</si>
  <si>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</si>
  <si>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</si>
  <si>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</si>
  <si>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</si>
  <si>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</si>
  <si>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</si>
  <si>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</si>
  <si>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</si>
  <si>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</si>
  <si>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</si>
  <si>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</si>
  <si>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</si>
  <si>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</si>
  <si>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</si>
  <si>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</si>
  <si>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</si>
  <si>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</si>
  <si>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</si>
  <si>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</si>
  <si>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</si>
  <si>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</si>
  <si>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</si>
  <si>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</si>
  <si>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</si>
  <si>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</si>
  <si>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</si>
  <si>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</si>
  <si>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</si>
  <si>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</si>
  <si>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</si>
  <si>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</si>
  <si>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</si>
  <si>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</si>
  <si>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</si>
  <si>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</si>
  <si>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</si>
  <si>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</si>
  <si>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</si>
  <si>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</si>
  <si>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</si>
  <si>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</si>
  <si>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</si>
  <si>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</si>
  <si>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</si>
  <si>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</si>
  <si>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</si>
  <si>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</si>
  <si>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</si>
  <si>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</si>
  <si>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</si>
  <si>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</si>
  <si>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</si>
  <si>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</si>
  <si>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</si>
  <si>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</si>
  <si>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</si>
  <si>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</si>
  <si>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</si>
  <si>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</si>
  <si>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</si>
  <si>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</si>
  <si>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</si>
  <si>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</si>
  <si>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</si>
  <si>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</si>
  <si>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</si>
  <si>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</si>
  <si>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</si>
  <si>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</si>
  <si>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</si>
  <si>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</si>
  <si>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</si>
  <si>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</si>
  <si>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</si>
  <si>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</si>
  <si>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</si>
  <si>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</si>
  <si>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</si>
  <si>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</si>
  <si>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</si>
  <si>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</si>
  <si>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</si>
  <si>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</si>
  <si>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</si>
  <si>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</si>
  <si>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</si>
  <si>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</si>
  <si>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</si>
  <si>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</si>
  <si>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</si>
  <si>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</si>
  <si>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</si>
  <si>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</si>
  <si>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</si>
  <si>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</si>
  <si>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</si>
  <si>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</si>
  <si>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</si>
  <si>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</si>
  <si>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</si>
  <si>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</si>
  <si>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</si>
  <si>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</si>
  <si>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</si>
  <si>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</si>
  <si>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</si>
  <si>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</si>
  <si>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</si>
  <si>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</si>
  <si>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</si>
  <si>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</si>
  <si>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</si>
  <si>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</si>
  <si>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</si>
  <si>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</si>
  <si>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</si>
  <si>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</si>
  <si>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</si>
  <si>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</si>
  <si>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</si>
  <si>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</si>
  <si>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</si>
  <si>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</si>
  <si>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</si>
  <si>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</si>
  <si>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</si>
  <si>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</si>
  <si>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</si>
  <si>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</si>
  <si>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</si>
  <si>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</si>
  <si>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</si>
  <si>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</si>
  <si>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</si>
  <si>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</si>
  <si>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</si>
  <si>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</si>
  <si>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</si>
  <si>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</si>
  <si>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</si>
  <si>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</si>
  <si>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</si>
  <si>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</si>
  <si>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</si>
  <si>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</si>
  <si>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</si>
  <si>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</si>
  <si>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</si>
  <si>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</si>
  <si>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</si>
  <si>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</si>
  <si>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</si>
  <si>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</si>
  <si>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</si>
  <si>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</si>
  <si>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</si>
  <si>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</si>
  <si>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</si>
  <si>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</si>
  <si>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</si>
  <si>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</si>
  <si>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</si>
  <si>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</si>
  <si>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</si>
  <si>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</si>
  <si>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</si>
  <si>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</si>
  <si>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</si>
  <si>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</si>
  <si>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</si>
  <si>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</si>
  <si>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</si>
  <si>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</si>
  <si>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</si>
  <si>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</si>
  <si>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</si>
  <si>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</si>
  <si>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</si>
  <si>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</si>
  <si>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</si>
  <si>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</si>
  <si>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</si>
  <si>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</si>
  <si>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</si>
  <si>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</si>
  <si>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</si>
  <si>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</si>
  <si>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</si>
  <si>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</si>
  <si>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</si>
  <si>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</si>
  <si>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</si>
  <si>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</si>
  <si>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</si>
  <si>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</si>
  <si>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</si>
  <si>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</si>
  <si>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</si>
  <si>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</si>
  <si>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</si>
  <si>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</si>
  <si>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</si>
  <si>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</si>
  <si>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</si>
  <si>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</si>
  <si>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</si>
  <si>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</si>
  <si>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</si>
  <si>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</si>
  <si>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</si>
  <si>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</si>
  <si>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</si>
  <si>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</si>
  <si>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</si>
  <si>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</si>
  <si>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</si>
  <si>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</si>
  <si>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</si>
  <si>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</si>
  <si>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</si>
  <si>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</si>
  <si>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</si>
  <si>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</si>
  <si>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</si>
  <si>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</si>
  <si>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</si>
  <si>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</si>
  <si>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</si>
  <si>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</si>
  <si>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</si>
  <si>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</si>
  <si>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</si>
  <si>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</si>
  <si>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</si>
  <si>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</si>
  <si>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</si>
  <si>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</si>
  <si>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</si>
  <si>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</si>
  <si>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</si>
  <si>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</si>
  <si>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</si>
  <si>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</si>
  <si>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</si>
  <si>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</si>
  <si>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</si>
  <si>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</si>
  <si>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</si>
  <si>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</si>
  <si>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</si>
  <si>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</si>
  <si>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</si>
  <si>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</si>
  <si>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</si>
  <si>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</si>
  <si>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</si>
  <si>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</si>
  <si>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</si>
  <si>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</si>
  <si>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</si>
  <si>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</si>
  <si>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</si>
  <si>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</si>
  <si>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</si>
  <si>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</si>
  <si>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</si>
  <si>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</si>
  <si>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</si>
  <si>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</si>
  <si>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</si>
  <si>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</si>
  <si>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</si>
  <si>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</si>
  <si>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</si>
  <si>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</si>
  <si>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</si>
  <si>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</si>
  <si>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</si>
  <si>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</si>
  <si>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</si>
  <si>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</si>
  <si>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</si>
  <si>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</si>
  <si>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</si>
  <si>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</si>
  <si>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</si>
  <si>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</si>
  <si>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</si>
  <si>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</si>
  <si>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</si>
  <si>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</si>
  <si>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</si>
  <si>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</si>
  <si>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</si>
  <si>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</si>
  <si>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</si>
  <si>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</si>
  <si>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</si>
  <si>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</si>
  <si>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</si>
  <si>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</si>
  <si>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</si>
  <si>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</si>
  <si>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</si>
  <si>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</si>
  <si>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</si>
  <si>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</si>
  <si>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</si>
  <si>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</si>
  <si>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</si>
  <si>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</si>
  <si>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</si>
  <si>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</si>
  <si>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</si>
  <si>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</si>
  <si>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</si>
  <si>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</si>
  <si>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</si>
  <si>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</si>
  <si>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</si>
  <si>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</si>
  <si>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</si>
  <si>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</si>
  <si>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</si>
  <si>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</si>
  <si>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</si>
  <si>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</si>
  <si>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</si>
  <si>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</si>
  <si>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</si>
  <si>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</si>
  <si>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</si>
  <si>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</si>
  <si>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</si>
  <si>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</si>
  <si>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</si>
  <si>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</si>
  <si>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</si>
  <si>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</si>
  <si>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</si>
  <si>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</si>
  <si>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</si>
  <si>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</si>
  <si>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</si>
  <si>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</si>
  <si>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</si>
  <si>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</si>
  <si>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</si>
  <si>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</si>
  <si>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</si>
  <si>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</si>
  <si>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</si>
  <si>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</si>
  <si>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</si>
  <si>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</si>
  <si>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</si>
  <si>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</si>
  <si>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</si>
  <si>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</si>
  <si>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</si>
  <si>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</si>
  <si>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</si>
  <si>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</si>
  <si>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</si>
  <si>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</si>
  <si>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</si>
  <si>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</si>
  <si>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</si>
  <si>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</si>
  <si>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</si>
  <si>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</si>
  <si>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</si>
  <si>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</si>
  <si>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</si>
  <si>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</si>
  <si>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</si>
  <si>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</si>
  <si>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</si>
  <si>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</si>
  <si>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</si>
  <si>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</si>
  <si>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</si>
  <si>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</si>
  <si>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</si>
  <si>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</si>
  <si>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</si>
  <si>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</si>
  <si>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</si>
  <si>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</si>
  <si>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</si>
  <si>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</si>
  <si>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</si>
  <si>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</si>
  <si>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</si>
  <si>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</si>
  <si>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</si>
  <si>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</si>
  <si>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</si>
  <si>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</si>
  <si>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</si>
  <si>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</si>
  <si>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</si>
  <si>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</si>
  <si>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</si>
  <si>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</si>
  <si>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</si>
  <si>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</si>
  <si>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</si>
  <si>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</si>
  <si>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</si>
  <si>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</si>
  <si>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</si>
  <si>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</si>
  <si>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</si>
  <si>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</si>
  <si>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</si>
  <si>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</si>
  <si>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</si>
  <si>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</si>
  <si>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</si>
  <si>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</si>
  <si>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</si>
  <si>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</si>
  <si>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</si>
  <si>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</si>
  <si>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</si>
  <si>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</si>
  <si>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</si>
  <si>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</si>
  <si>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</si>
  <si>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</si>
  <si>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</si>
  <si>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</si>
  <si>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</si>
  <si>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</si>
  <si>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</si>
  <si>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</si>
  <si>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</si>
  <si>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</si>
  <si>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</si>
  <si>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</si>
  <si>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</si>
  <si>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</si>
  <si>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</si>
  <si>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</si>
  <si>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</si>
  <si>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</si>
  <si>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</si>
  <si>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</si>
  <si>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</si>
  <si>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</si>
  <si>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</si>
  <si>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</si>
  <si>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</si>
  <si>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</si>
  <si>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</si>
  <si>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</si>
  <si>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</si>
  <si>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</si>
  <si>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</si>
  <si>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</si>
  <si>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</si>
  <si>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</si>
  <si>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</si>
  <si>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</si>
  <si>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</si>
  <si>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</si>
  <si>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</si>
  <si>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</si>
  <si>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</si>
  <si>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</si>
  <si>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</si>
  <si>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</si>
  <si>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</si>
  <si>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</si>
  <si>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</si>
  <si>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</si>
  <si>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</si>
  <si>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</si>
  <si>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</si>
  <si>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</si>
  <si>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</si>
  <si>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</si>
  <si>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</si>
  <si>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</si>
  <si>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</si>
  <si>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</si>
  <si>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</si>
  <si>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</si>
  <si>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</si>
  <si>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</si>
  <si>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</si>
  <si>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</si>
  <si>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</si>
  <si>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</si>
  <si>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</si>
  <si>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</si>
  <si>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</si>
  <si>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</si>
  <si>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</si>
  <si>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</si>
  <si>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</si>
  <si>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</si>
  <si>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</si>
  <si>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</si>
  <si>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</si>
  <si>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</si>
  <si>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</si>
  <si>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</si>
  <si>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</si>
  <si>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</si>
  <si>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</si>
  <si>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</si>
  <si>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</si>
  <si>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</si>
  <si>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</si>
  <si>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</si>
  <si>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</si>
  <si>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</si>
  <si>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</si>
  <si>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</si>
  <si>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</si>
  <si>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</si>
  <si>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</si>
  <si>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</si>
  <si>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</si>
  <si>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</si>
  <si>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</si>
  <si>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</si>
  <si>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</si>
  <si>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</si>
  <si>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</si>
  <si>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</si>
  <si>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</si>
  <si>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</si>
  <si>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</si>
  <si>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</si>
  <si>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</si>
  <si>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</si>
  <si>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</si>
  <si>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</si>
  <si>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</si>
  <si>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</si>
  <si>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</si>
  <si>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</si>
  <si>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</si>
  <si>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</si>
  <si>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</si>
  <si>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</si>
  <si>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</si>
  <si>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</si>
  <si>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</si>
  <si>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</si>
  <si>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</si>
  <si>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</si>
  <si>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</si>
  <si>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</si>
  <si>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</si>
  <si>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</si>
  <si>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</si>
  <si>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</si>
  <si>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</si>
  <si>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</si>
  <si>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</si>
  <si>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</si>
  <si>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</si>
  <si>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</si>
  <si>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</si>
  <si>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</si>
  <si>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</si>
  <si>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</si>
  <si>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</si>
  <si>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</si>
  <si>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</si>
  <si>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</si>
  <si>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</si>
  <si>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</si>
  <si>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</si>
  <si>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</si>
  <si>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</si>
  <si>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</si>
  <si>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</si>
  <si>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</si>
  <si>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</si>
  <si>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</si>
  <si>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</si>
  <si>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</si>
  <si>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</si>
  <si>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</si>
  <si>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</si>
  <si>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</si>
  <si>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</si>
  <si>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</si>
  <si>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</si>
  <si>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</si>
  <si>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</si>
  <si>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</si>
  <si>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</si>
  <si>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</si>
  <si>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</si>
  <si>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</si>
  <si>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</si>
  <si>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</si>
  <si>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</si>
  <si>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</si>
  <si>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</si>
  <si>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</si>
  <si>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</si>
  <si>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</si>
  <si>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</si>
  <si>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</si>
  <si>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</si>
  <si>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</si>
  <si>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</si>
  <si>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</si>
  <si>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</si>
  <si>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</si>
  <si>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</si>
  <si>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</si>
  <si>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</si>
  <si>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</si>
  <si>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</si>
  <si>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</si>
  <si>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</si>
  <si>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</si>
  <si>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</si>
  <si>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</si>
  <si>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</si>
  <si>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</si>
  <si>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</si>
  <si>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</si>
  <si>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</si>
  <si>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</si>
  <si>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</si>
  <si>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</si>
  <si>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</si>
  <si>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</si>
  <si>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</si>
  <si>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</si>
  <si>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</si>
  <si>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</si>
  <si>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</si>
  <si>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</si>
  <si>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</si>
  <si>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</si>
  <si>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</si>
  <si>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</si>
  <si>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</si>
  <si>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</si>
  <si>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</si>
  <si>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</si>
  <si>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</si>
  <si>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</si>
  <si>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</si>
  <si>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</si>
  <si>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</si>
  <si>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</si>
  <si>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</si>
  <si>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</si>
  <si>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</si>
  <si>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</si>
  <si>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</si>
  <si>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</si>
  <si>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</si>
  <si>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</si>
  <si>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</si>
  <si>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</si>
  <si>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</si>
  <si>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</si>
  <si>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</si>
  <si>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</si>
  <si>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</si>
  <si>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</si>
  <si>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</si>
  <si>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</si>
  <si>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</si>
  <si>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</si>
  <si>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</si>
  <si>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</si>
  <si>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</si>
  <si>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</si>
  <si>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</si>
  <si>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</si>
  <si>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</si>
  <si>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</si>
  <si>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</si>
  <si>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</si>
  <si>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</si>
  <si>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</si>
  <si>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</si>
  <si>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</si>
  <si>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</si>
  <si>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</si>
  <si>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</si>
  <si>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</si>
  <si>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</si>
  <si>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</si>
  <si>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</si>
  <si>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</si>
  <si>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</si>
  <si>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</si>
  <si>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</si>
  <si>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</si>
  <si>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</si>
  <si>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</si>
  <si>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</si>
  <si>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</si>
  <si>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</si>
  <si>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</si>
  <si>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</si>
  <si>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</si>
  <si>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</si>
  <si>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</si>
  <si>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</si>
  <si>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</si>
  <si>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</si>
  <si>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</si>
  <si>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</si>
  <si>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</si>
  <si>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</si>
  <si>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</si>
  <si>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</si>
  <si>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</si>
  <si>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</si>
  <si>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</si>
  <si>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</si>
  <si>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</si>
  <si>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</si>
  <si>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</si>
  <si>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</si>
  <si>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</si>
  <si>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</si>
  <si>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</si>
  <si>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</si>
  <si>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</si>
  <si>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</si>
  <si>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</si>
  <si>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</si>
  <si>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</si>
  <si>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</si>
  <si>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</si>
  <si>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</si>
  <si>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</si>
  <si>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</si>
  <si>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</si>
  <si>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</si>
  <si>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</si>
  <si>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</si>
  <si>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</si>
  <si>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</si>
  <si>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</si>
  <si>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</si>
  <si>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</si>
  <si>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</si>
  <si>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</si>
  <si>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</si>
  <si>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</si>
  <si>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</si>
  <si>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</si>
  <si>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</si>
  <si>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</si>
  <si>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</si>
  <si>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</si>
  <si>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</si>
  <si>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</si>
  <si>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</si>
  <si>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</si>
  <si>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</si>
  <si>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</si>
  <si>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</si>
  <si>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</si>
  <si>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</si>
  <si>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</si>
  <si>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</si>
  <si>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</si>
  <si>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</si>
  <si>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</si>
  <si>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</si>
  <si>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</si>
  <si>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</si>
  <si>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</si>
  <si>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</si>
  <si>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</si>
  <si>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</si>
  <si>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</si>
  <si>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</si>
  <si>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</si>
  <si>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</si>
  <si>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</si>
  <si>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</si>
  <si>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</si>
  <si>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</si>
  <si>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</si>
  <si>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</si>
  <si>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</si>
  <si>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</si>
  <si>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</si>
  <si>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</si>
  <si>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</si>
  <si>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</si>
  <si>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</si>
  <si>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</si>
  <si>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</si>
  <si>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</si>
  <si>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</si>
  <si>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</si>
  <si>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</si>
  <si>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</si>
  <si>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</si>
  <si>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</si>
  <si>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</si>
  <si>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</si>
  <si>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</si>
  <si>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</si>
  <si>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</si>
  <si>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</si>
  <si>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</si>
  <si>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</si>
  <si>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</si>
  <si>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</si>
  <si>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</si>
  <si>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</si>
  <si>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</si>
  <si>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</si>
  <si>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</si>
  <si>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</si>
  <si>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</si>
  <si>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</si>
  <si>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</si>
  <si>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</si>
  <si>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</si>
  <si>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</si>
  <si>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</si>
  <si>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</si>
  <si>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</si>
  <si>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</si>
  <si>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</si>
  <si>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</si>
  <si>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</si>
  <si>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</si>
  <si>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</si>
  <si>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</si>
  <si>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</si>
  <si>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</si>
  <si>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</si>
  <si>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</si>
  <si>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</si>
  <si>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</si>
  <si>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</si>
  <si>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</si>
  <si>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</si>
  <si>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</si>
  <si>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</si>
  <si>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</si>
  <si>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</si>
  <si>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</si>
  <si>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</si>
  <si>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</si>
  <si>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</si>
  <si>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</si>
  <si>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</si>
  <si>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</si>
  <si>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</si>
  <si>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</si>
  <si>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</si>
  <si>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</si>
  <si>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</si>
  <si>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</si>
  <si>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</si>
  <si>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</si>
  <si>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</si>
  <si>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</si>
  <si>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</si>
  <si>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</si>
  <si>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</si>
  <si>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</si>
  <si>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</si>
  <si>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</si>
  <si>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</si>
  <si>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</si>
  <si>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</si>
  <si>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</si>
  <si>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</si>
  <si>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</si>
  <si>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</si>
  <si>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</si>
  <si>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</si>
  <si>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</si>
  <si>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</si>
  <si>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</si>
  <si>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</si>
  <si>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</si>
  <si>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</si>
  <si>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</si>
  <si>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</si>
  <si>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</si>
  <si>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</si>
  <si>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</si>
  <si>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</si>
  <si>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</si>
  <si>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</si>
  <si>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</si>
  <si>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</si>
  <si>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</si>
  <si>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</si>
  <si>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</si>
  <si>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</si>
  <si>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</si>
  <si>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</si>
  <si>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</si>
  <si>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</si>
  <si>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</si>
  <si>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</si>
  <si>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</si>
  <si>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</si>
  <si>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</si>
  <si>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</si>
  <si>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</si>
  <si>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</si>
  <si>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</si>
  <si>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</si>
  <si>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</si>
  <si>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</si>
  <si>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</si>
  <si>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</si>
  <si>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</si>
  <si>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</si>
  <si>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</si>
  <si>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</si>
  <si>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</si>
  <si>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</si>
  <si>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</si>
  <si>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</si>
  <si>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</si>
  <si>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</si>
  <si>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</si>
  <si>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</si>
  <si>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</si>
  <si>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</si>
  <si>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</si>
  <si>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</si>
  <si>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</si>
  <si>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</si>
  <si>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</si>
  <si>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</si>
  <si>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</si>
  <si>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</si>
  <si>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</si>
  <si>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</si>
  <si>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</si>
  <si>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</si>
  <si>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</si>
  <si>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</si>
  <si>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</si>
  <si>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</si>
  <si>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</si>
  <si>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</si>
  <si>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</si>
  <si>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</si>
  <si>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</si>
  <si>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</si>
  <si>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</si>
  <si>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</si>
  <si>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</si>
  <si>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</si>
  <si>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</si>
  <si>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</si>
  <si>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</si>
  <si>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</si>
  <si>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</si>
  <si>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</si>
  <si>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</si>
  <si>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</si>
  <si>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</si>
  <si>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</si>
  <si>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</si>
  <si>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</si>
  <si>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</si>
  <si>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</si>
  <si>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</si>
  <si>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</si>
  <si>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</si>
  <si>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</si>
  <si>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</si>
  <si>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</si>
  <si>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</si>
  <si>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</si>
  <si>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</si>
  <si>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</si>
  <si>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</si>
  <si>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</si>
  <si>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</si>
  <si>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</si>
  <si>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</si>
  <si>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</si>
  <si>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</si>
  <si>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</si>
  <si>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</si>
  <si>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</si>
  <si>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</si>
  <si>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</si>
  <si>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</si>
  <si>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</si>
  <si>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</si>
  <si>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</si>
  <si>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</si>
  <si>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</si>
  <si>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</si>
  <si>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</si>
  <si>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</si>
  <si>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</si>
  <si>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</si>
  <si>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</si>
  <si>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</si>
  <si>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</si>
  <si>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</si>
  <si>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</si>
  <si>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</si>
  <si>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</si>
  <si>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</si>
  <si>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</si>
  <si>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</si>
  <si>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</si>
  <si>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</si>
  <si>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</si>
  <si>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</si>
  <si>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</si>
  <si>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</si>
  <si>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</si>
  <si>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</si>
  <si>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</si>
  <si>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</si>
  <si>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</si>
  <si>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</si>
  <si>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</si>
  <si>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</si>
  <si>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</si>
  <si>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</si>
  <si>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</si>
  <si>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</si>
  <si>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</si>
  <si>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</si>
  <si>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</si>
  <si>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</si>
  <si>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</si>
  <si>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</si>
  <si>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</si>
  <si>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</si>
  <si>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</si>
  <si>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</si>
  <si>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</si>
  <si>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</si>
  <si>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</si>
  <si>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</si>
  <si>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</si>
  <si>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</si>
  <si>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</si>
  <si>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</si>
  <si>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</si>
  <si>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</si>
  <si>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</si>
  <si>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</si>
  <si>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</si>
  <si>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</si>
  <si>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</si>
  <si>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</si>
  <si>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</si>
  <si>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</si>
  <si>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</si>
  <si>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</si>
  <si>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</si>
  <si>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</si>
  <si>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</si>
  <si>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</si>
  <si>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</si>
  <si>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</si>
  <si>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</si>
  <si>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</si>
  <si>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</si>
  <si>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</si>
  <si>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</si>
  <si>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</si>
  <si>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</si>
  <si>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</si>
  <si>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</si>
  <si>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</si>
  <si>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</si>
  <si>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</si>
  <si>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</si>
  <si>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</si>
  <si>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</si>
  <si>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</si>
  <si>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</si>
  <si>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</si>
  <si>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</si>
  <si>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</si>
  <si>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</si>
  <si>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</si>
  <si>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</si>
  <si>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</si>
  <si>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</si>
  <si>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</si>
  <si>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</si>
  <si>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</si>
  <si>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</si>
  <si>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</si>
  <si>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</si>
  <si>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</si>
  <si>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</si>
  <si>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</si>
  <si>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</si>
  <si>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</si>
  <si>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</si>
  <si>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</si>
  <si>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</si>
  <si>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</si>
  <si>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</si>
  <si>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</si>
  <si>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</si>
  <si>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</si>
  <si>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</si>
  <si>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</si>
  <si>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</si>
  <si>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</si>
  <si>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</si>
  <si>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</si>
  <si>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</si>
  <si>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</si>
  <si>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</si>
  <si>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</si>
  <si>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</si>
  <si>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</si>
  <si>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</si>
  <si>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</si>
  <si>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</si>
  <si>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</si>
  <si>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</si>
  <si>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</si>
  <si>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</si>
  <si>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</si>
  <si>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</si>
  <si>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</si>
  <si>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</si>
  <si>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</si>
  <si>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</si>
  <si>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</si>
  <si>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</si>
  <si>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</si>
  <si>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</si>
  <si>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</si>
  <si>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</si>
  <si>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</si>
  <si>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</si>
  <si>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</si>
  <si>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</si>
  <si>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</si>
  <si>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</si>
  <si>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</si>
  <si>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</si>
  <si>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</si>
  <si>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</si>
  <si>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</si>
  <si>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</si>
  <si>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</si>
  <si>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</si>
  <si>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</si>
  <si>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</si>
  <si>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</si>
  <si>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</si>
  <si>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</si>
  <si>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</si>
  <si>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</si>
  <si>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</si>
  <si>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</si>
  <si>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</si>
  <si>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</si>
  <si>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</si>
  <si>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</si>
  <si>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</si>
  <si>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</si>
  <si>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</si>
  <si>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</si>
  <si>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</si>
  <si>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</si>
  <si>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</si>
  <si>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</si>
  <si>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</si>
  <si>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</si>
  <si>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</si>
  <si>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</si>
  <si>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</si>
  <si>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</si>
  <si>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</si>
  <si>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</si>
  <si>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</si>
  <si>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</si>
  <si>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</si>
  <si>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</si>
  <si>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</si>
  <si>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</si>
  <si>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</si>
  <si>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</si>
  <si>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</si>
  <si>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</si>
  <si>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</si>
  <si>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</si>
  <si>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</si>
  <si>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</si>
  <si>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</si>
  <si>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</si>
  <si>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</si>
  <si>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</si>
  <si>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</si>
  <si>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</si>
  <si>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</si>
  <si>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</si>
  <si>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</si>
  <si>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</si>
  <si>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</si>
  <si>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</si>
  <si>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</si>
  <si>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</si>
  <si>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</si>
  <si>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</si>
  <si>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</si>
  <si>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</si>
  <si>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</si>
  <si>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</si>
  <si>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</si>
  <si>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</si>
  <si>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</si>
  <si>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</si>
  <si>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</si>
  <si>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</si>
  <si>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</si>
  <si>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</si>
  <si>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</si>
  <si>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</si>
  <si>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</si>
  <si>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</si>
  <si>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</si>
  <si>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</si>
  <si>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</si>
  <si>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</si>
  <si>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</si>
  <si>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</si>
  <si>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</si>
  <si>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</si>
  <si>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</si>
  <si>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</si>
  <si>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</si>
  <si>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</si>
  <si>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</si>
  <si>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</si>
  <si>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</si>
  <si>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</si>
  <si>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</si>
  <si>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</si>
  <si>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</si>
  <si>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</si>
  <si>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</si>
  <si>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</si>
  <si>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</si>
  <si>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</si>
  <si>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</si>
  <si>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</si>
  <si>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</si>
  <si>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</si>
  <si>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</si>
  <si>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</si>
  <si>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</si>
  <si>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</si>
  <si>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</si>
  <si>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</si>
  <si>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</si>
  <si>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</si>
  <si>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</si>
  <si>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</si>
  <si>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</si>
  <si>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</si>
  <si>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</si>
  <si>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</si>
  <si>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</si>
  <si>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</si>
  <si>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</si>
  <si>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</si>
  <si>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</si>
  <si>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</si>
  <si>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</si>
  <si>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</si>
  <si>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</si>
  <si>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</si>
  <si>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</si>
  <si>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</si>
  <si>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</si>
  <si>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</si>
  <si>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</si>
  <si>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</si>
  <si>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</si>
  <si>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</si>
  <si>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</si>
  <si>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</si>
  <si>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</si>
  <si>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</si>
  <si>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</si>
  <si>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</si>
  <si>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</si>
  <si>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</si>
  <si>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</si>
  <si>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</si>
  <si>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</si>
  <si>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</si>
  <si>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</si>
  <si>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</si>
  <si>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</si>
  <si>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</si>
  <si>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</si>
  <si>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</si>
  <si>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</si>
  <si>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</si>
  <si>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</si>
  <si>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</si>
  <si>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</si>
  <si>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</si>
  <si>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</si>
  <si>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</si>
  <si>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</si>
  <si>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</si>
  <si>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</si>
  <si>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</si>
  <si>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</si>
  <si>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</si>
  <si>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</si>
  <si>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</si>
  <si>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</si>
  <si>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</si>
  <si>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</si>
  <si>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</si>
  <si>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</si>
  <si>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</si>
  <si>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</si>
  <si>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</si>
  <si>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</si>
  <si>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</si>
  <si>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</si>
  <si>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</si>
  <si>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</si>
  <si>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</si>
  <si>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</si>
  <si>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</si>
  <si>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</si>
  <si>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</si>
  <si>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</si>
  <si>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</si>
  <si>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</si>
  <si>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</si>
  <si>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</si>
  <si>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</si>
  <si>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</si>
  <si>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</si>
  <si>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</si>
  <si>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</si>
  <si>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</si>
  <si>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</si>
  <si>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</si>
  <si>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</si>
  <si>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</si>
  <si>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</si>
  <si>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</si>
  <si>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</si>
  <si>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</si>
  <si>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</si>
  <si>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</si>
  <si>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</si>
  <si>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</si>
  <si>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</si>
  <si>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</si>
  <si>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</si>
  <si>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</si>
  <si>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</si>
  <si>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</si>
  <si>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</si>
  <si>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</si>
  <si>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</si>
  <si>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</si>
  <si>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</si>
  <si>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</si>
  <si>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</si>
  <si>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</si>
  <si>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</si>
  <si>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</si>
  <si>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</si>
  <si>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</si>
  <si>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</si>
  <si>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</si>
  <si>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</si>
  <si>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</si>
  <si>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</si>
  <si>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</si>
  <si>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</si>
  <si>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</si>
  <si>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</si>
  <si>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</si>
  <si>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</si>
  <si>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</si>
  <si>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</si>
  <si>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</si>
  <si>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</si>
  <si>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</si>
  <si>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</si>
  <si>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</si>
  <si>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</si>
  <si>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</si>
  <si>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</si>
  <si>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</si>
  <si>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</si>
  <si>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</si>
  <si>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</si>
  <si>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</si>
  <si>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</si>
  <si>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</si>
  <si>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</si>
  <si>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</si>
  <si>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</si>
  <si>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</si>
  <si>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</si>
  <si>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</si>
  <si>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</si>
  <si>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</si>
  <si>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</si>
  <si>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</si>
  <si>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</si>
  <si>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</si>
  <si>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</si>
  <si>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</si>
  <si>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</si>
  <si>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</si>
  <si>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</si>
  <si>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</si>
  <si>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</si>
  <si>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</si>
  <si>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</si>
  <si>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</si>
  <si>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</si>
  <si>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</si>
  <si>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</si>
  <si>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</si>
  <si>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</si>
  <si>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</si>
  <si>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</si>
  <si>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</si>
  <si>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</si>
  <si>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</si>
  <si>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</si>
  <si>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</si>
  <si>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</si>
  <si>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</si>
  <si>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</si>
  <si>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</si>
  <si>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</si>
  <si>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</si>
  <si>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</si>
  <si>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</si>
  <si>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</si>
  <si>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</si>
  <si>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</si>
  <si>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</si>
  <si>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</si>
  <si>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</si>
  <si>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</si>
  <si>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</si>
  <si>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</si>
  <si>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</si>
  <si>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</si>
  <si>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</si>
  <si>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</si>
  <si>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</si>
  <si>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</si>
  <si>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</si>
  <si>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</si>
  <si>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</si>
  <si>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</si>
  <si>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</si>
  <si>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</si>
  <si>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</si>
  <si>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</si>
  <si>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</si>
  <si>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</si>
  <si>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</si>
  <si>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</si>
  <si>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</si>
  <si>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</si>
  <si>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</si>
  <si>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</si>
  <si>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</si>
  <si>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</si>
  <si>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</si>
  <si>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</si>
  <si>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</si>
  <si>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</si>
  <si>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</si>
  <si>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</si>
  <si>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</si>
  <si>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</si>
  <si>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</si>
  <si>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</si>
  <si>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</si>
  <si>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</si>
  <si>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</si>
  <si>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</si>
  <si>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</si>
  <si>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</si>
  <si>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</si>
  <si>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</si>
  <si>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</si>
  <si>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</si>
  <si>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</si>
  <si>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</si>
  <si>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</si>
  <si>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</si>
  <si>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</si>
  <si>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</si>
  <si>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</si>
  <si>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</si>
  <si>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</si>
  <si>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</si>
  <si>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</si>
  <si>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</si>
  <si>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</si>
  <si>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</si>
  <si>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</si>
  <si>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</si>
  <si>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</si>
  <si>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</si>
  <si>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</si>
  <si>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</si>
  <si>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</si>
  <si>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</si>
  <si>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</si>
  <si>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</si>
  <si>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</si>
  <si>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</si>
  <si>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</si>
  <si>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</si>
  <si>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</si>
  <si>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</si>
  <si>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</si>
  <si>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</si>
  <si>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</si>
  <si>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</si>
  <si>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</si>
  <si>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</si>
  <si>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</si>
  <si>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</si>
  <si>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</si>
  <si>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</si>
  <si>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</si>
  <si>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</si>
  <si>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</si>
  <si>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</si>
  <si>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</si>
  <si>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</si>
  <si>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</si>
  <si>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</si>
  <si>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</si>
  <si>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</si>
  <si>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</si>
  <si>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</si>
  <si>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</si>
  <si>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</si>
  <si>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</si>
  <si>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</si>
  <si>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</si>
  <si>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</si>
  <si>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</si>
  <si>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</si>
  <si>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</si>
  <si>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</si>
  <si>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</si>
  <si>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</si>
  <si>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</si>
  <si>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</si>
  <si>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</si>
  <si>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</si>
  <si>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</si>
  <si>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</si>
  <si>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</si>
  <si>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</si>
  <si>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</si>
  <si>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</si>
  <si>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</si>
  <si>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</si>
  <si>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</si>
  <si>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</si>
  <si>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</si>
  <si>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</si>
  <si>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</si>
  <si>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</si>
  <si>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</si>
  <si>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</si>
  <si>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</si>
  <si>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</si>
  <si>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</si>
  <si>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</si>
  <si>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</si>
  <si>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</si>
  <si>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</si>
  <si>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</si>
  <si>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</si>
  <si>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</si>
  <si>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</si>
  <si>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</si>
  <si>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</si>
  <si>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</si>
  <si>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</si>
  <si>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</si>
  <si>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</si>
  <si>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</si>
  <si>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</si>
  <si>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</si>
  <si>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</si>
  <si>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</si>
  <si>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</si>
  <si>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</si>
  <si>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</si>
  <si>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</si>
  <si>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</si>
  <si>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</si>
  <si>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</si>
  <si>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</si>
  <si>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</si>
  <si>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</si>
  <si>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</si>
  <si>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</si>
  <si>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</si>
  <si>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</si>
  <si>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</si>
  <si>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</si>
  <si>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</si>
  <si>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</si>
  <si>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</si>
  <si>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</si>
  <si>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</si>
  <si>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</si>
  <si>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</si>
  <si>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</si>
  <si>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</si>
  <si>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</si>
  <si>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</si>
  <si>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</si>
  <si>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</si>
  <si>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</si>
  <si>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</si>
  <si>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</si>
  <si>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</si>
  <si>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</si>
  <si>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</si>
  <si>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</si>
  <si>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</si>
  <si>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</si>
  <si>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</si>
  <si>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</si>
  <si>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</si>
  <si>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</si>
  <si>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</si>
  <si>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</si>
  <si>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</si>
  <si>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</si>
  <si>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</si>
  <si>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</si>
  <si>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</si>
  <si>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</si>
  <si>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</si>
  <si>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</si>
  <si>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</si>
  <si>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</si>
  <si>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</si>
  <si>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</si>
  <si>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</si>
  <si>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</si>
  <si>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</si>
  <si>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</si>
  <si>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</si>
  <si>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</si>
  <si>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</si>
  <si>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</si>
  <si>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</si>
  <si>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</si>
  <si>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</si>
  <si>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</si>
  <si>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</si>
  <si>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</si>
  <si>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</si>
  <si>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</si>
  <si>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</si>
  <si>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</si>
  <si>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</si>
  <si>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</si>
  <si>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</si>
  <si>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</si>
  <si>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</si>
  <si>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</si>
  <si>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</si>
  <si>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</si>
  <si>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</si>
  <si>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</si>
  <si>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</si>
  <si>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</si>
  <si>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</si>
  <si>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</si>
  <si>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</si>
  <si>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</si>
  <si>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</si>
  <si>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</si>
  <si>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</si>
  <si>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</si>
  <si>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</si>
  <si>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</si>
  <si>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</si>
  <si>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</si>
  <si>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</si>
  <si>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</si>
  <si>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</si>
  <si>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</si>
  <si>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</si>
  <si>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</si>
  <si>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</si>
  <si>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</si>
  <si>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</si>
  <si>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</si>
  <si>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</si>
  <si>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</si>
  <si>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</si>
  <si>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</si>
  <si>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</si>
  <si>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</si>
  <si>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</si>
  <si>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</si>
  <si>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</si>
  <si>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</si>
  <si>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</si>
  <si>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</si>
  <si>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</si>
  <si>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</si>
  <si>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</si>
  <si>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</si>
  <si>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</si>
  <si>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</si>
  <si>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</si>
  <si>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</si>
  <si>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</si>
  <si>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</si>
  <si>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</si>
  <si>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</si>
  <si>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</si>
  <si>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</si>
  <si>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</si>
  <si>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</si>
  <si>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</si>
  <si>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</si>
  <si>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</si>
  <si>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</si>
  <si>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</si>
  <si>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</si>
  <si>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</si>
  <si>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</si>
  <si>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</si>
  <si>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</si>
  <si>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</si>
  <si>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</si>
  <si>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</si>
  <si>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</si>
  <si>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</si>
  <si>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</si>
  <si>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</si>
  <si>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</si>
  <si>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</si>
  <si>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</si>
  <si>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</si>
  <si>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</si>
  <si>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</si>
  <si>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</si>
  <si>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</si>
  <si>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</si>
  <si>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</si>
  <si>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</si>
  <si>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</si>
  <si>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</si>
  <si>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</si>
  <si>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</si>
  <si>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</si>
  <si>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</si>
  <si>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</si>
  <si>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</si>
  <si>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</si>
  <si>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</si>
  <si>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</si>
  <si>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</si>
  <si>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</si>
  <si>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</si>
  <si>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</si>
  <si>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</si>
  <si>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</si>
  <si>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</si>
  <si>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</si>
  <si>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</si>
  <si>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</si>
  <si>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</si>
  <si>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</si>
  <si>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</si>
  <si>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</si>
  <si>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</si>
  <si>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</si>
  <si>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</si>
  <si>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</si>
  <si>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</si>
  <si>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</si>
  <si>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</si>
  <si>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</si>
  <si>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</si>
  <si>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</si>
  <si>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</si>
  <si>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</si>
  <si>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</si>
  <si>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</si>
  <si>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</si>
  <si>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</si>
  <si>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</si>
  <si>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</si>
  <si>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</si>
  <si>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</si>
  <si>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</si>
  <si>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</si>
  <si>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</si>
  <si>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</si>
  <si>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</si>
  <si>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</si>
  <si>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</si>
  <si>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</si>
  <si>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</si>
  <si>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</si>
  <si>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</si>
  <si>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</si>
  <si>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</si>
  <si>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</si>
  <si>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</si>
  <si>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</si>
  <si>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</si>
  <si>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</si>
  <si>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</si>
  <si>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</si>
  <si>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</si>
  <si>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</si>
  <si>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</si>
  <si>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</si>
  <si>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</si>
  <si>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</si>
  <si>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</si>
  <si>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</si>
  <si>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</si>
  <si>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</si>
  <si>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</si>
  <si>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</si>
  <si>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</si>
  <si>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</si>
  <si>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</si>
  <si>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</si>
  <si>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</si>
  <si>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</si>
  <si>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</si>
  <si>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</si>
  <si>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</si>
  <si>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</si>
  <si>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</si>
  <si>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</si>
  <si>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</si>
  <si>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</si>
  <si>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</si>
  <si>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</si>
  <si>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</si>
  <si>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</si>
  <si>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</si>
  <si>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</si>
  <si>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</si>
  <si>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</si>
  <si>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</si>
  <si>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</si>
  <si>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</si>
  <si>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</si>
  <si>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</si>
  <si>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</si>
  <si>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</si>
  <si>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</si>
  <si>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</si>
  <si>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</si>
  <si>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</si>
  <si>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</si>
  <si>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</si>
  <si>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</si>
  <si>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</si>
  <si>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</si>
  <si>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</si>
  <si>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</si>
  <si>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</si>
  <si>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</si>
  <si>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</si>
  <si>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</si>
  <si>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</si>
  <si>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</si>
  <si>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</si>
  <si>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</si>
  <si>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</si>
  <si>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</si>
  <si>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</si>
  <si>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</si>
  <si>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</si>
  <si>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</si>
  <si>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</si>
  <si>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</si>
  <si>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</si>
  <si>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</si>
  <si>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</si>
  <si>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</si>
  <si>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</si>
  <si>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</si>
  <si>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</si>
  <si>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</si>
  <si>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</si>
  <si>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</si>
  <si>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</si>
  <si>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</si>
  <si>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</si>
  <si>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</si>
  <si>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</si>
  <si>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</si>
  <si>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</si>
  <si>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</si>
  <si>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</si>
  <si>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</si>
  <si>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</si>
  <si>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</si>
  <si>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</si>
  <si>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</si>
  <si>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</si>
  <si>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</si>
  <si>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</si>
  <si>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</si>
  <si>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</si>
  <si>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</si>
  <si>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</si>
  <si>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</si>
  <si>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</si>
  <si>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</si>
  <si>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</si>
  <si>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</si>
  <si>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</si>
  <si>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</si>
  <si>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</si>
  <si>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</si>
  <si>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</si>
  <si>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</si>
  <si>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</si>
  <si>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</si>
  <si>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</si>
  <si>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</si>
  <si>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</si>
  <si>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</si>
  <si>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</si>
  <si>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</si>
  <si>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</si>
  <si>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</si>
  <si>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</si>
  <si>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</si>
  <si>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</si>
  <si>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</si>
  <si>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</si>
  <si>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</si>
  <si>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</si>
  <si>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</si>
  <si>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</si>
  <si>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</si>
  <si>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</si>
  <si>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</si>
  <si>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</si>
  <si>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</si>
  <si>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</si>
  <si>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</si>
  <si>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</si>
  <si>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</si>
  <si>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</si>
  <si>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</si>
  <si>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</si>
  <si>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</si>
  <si>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</si>
  <si>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</si>
  <si>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</si>
  <si>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</si>
  <si>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</si>
  <si>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</si>
  <si>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</si>
  <si>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</si>
  <si>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</si>
  <si>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</si>
  <si>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</si>
  <si>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</si>
  <si>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</si>
  <si>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</si>
  <si>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</si>
  <si>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</si>
  <si>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</si>
  <si>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</si>
  <si>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</si>
  <si>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</si>
  <si>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</si>
  <si>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</si>
  <si>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</si>
  <si>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</si>
  <si>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</si>
  <si>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</si>
  <si>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</si>
  <si>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</si>
  <si>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</si>
  <si>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</si>
  <si>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</si>
  <si>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</si>
  <si>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</si>
  <si>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</si>
  <si>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</si>
  <si>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</si>
  <si>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</si>
  <si>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</si>
  <si>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</si>
  <si>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</si>
  <si>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</si>
  <si>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</si>
  <si>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</si>
  <si>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</si>
  <si>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</si>
  <si>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</si>
  <si>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</si>
  <si>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</si>
  <si>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</si>
  <si>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</si>
  <si>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</si>
  <si>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</si>
  <si>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</si>
  <si>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</si>
  <si>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</si>
  <si>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</si>
  <si>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</si>
  <si>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</si>
  <si>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</si>
  <si>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</si>
  <si>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</si>
  <si>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</si>
  <si>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</si>
  <si>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</si>
  <si>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</si>
  <si>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</si>
  <si>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</si>
  <si>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</si>
  <si>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</si>
  <si>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</si>
  <si>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</si>
  <si>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</si>
  <si>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</si>
  <si>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</si>
  <si>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</si>
  <si>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</si>
  <si>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</si>
  <si>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</si>
  <si>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</si>
  <si>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</si>
  <si>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</si>
  <si>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</si>
  <si>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</si>
  <si>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</si>
  <si>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</si>
  <si>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</si>
  <si>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</si>
  <si>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</si>
  <si>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</si>
  <si>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</si>
  <si>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</si>
  <si>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</si>
  <si>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</si>
  <si>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</si>
  <si>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</si>
  <si>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</si>
  <si>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</si>
  <si>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</si>
  <si>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</si>
  <si>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</si>
  <si>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</si>
  <si>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</si>
  <si>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</si>
  <si>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</si>
  <si>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</si>
  <si>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</si>
  <si>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</si>
  <si>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</si>
  <si>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</si>
  <si>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</si>
  <si>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</si>
  <si>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</si>
  <si>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</si>
  <si>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</si>
  <si>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</si>
  <si>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</si>
  <si>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</si>
  <si>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</si>
  <si>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</si>
  <si>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</si>
  <si>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</si>
  <si>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</si>
  <si>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</si>
  <si>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</si>
  <si>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</si>
  <si>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</si>
  <si>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</si>
  <si>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</si>
  <si>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</si>
  <si>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</si>
  <si>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</si>
  <si>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</si>
  <si>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</si>
  <si>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</si>
  <si>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</si>
  <si>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</si>
  <si>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</si>
  <si>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</si>
  <si>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</si>
  <si>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</si>
  <si>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</si>
  <si>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</si>
  <si>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</si>
  <si>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</si>
  <si>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</si>
  <si>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</si>
  <si>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</si>
  <si>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</si>
  <si>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</si>
  <si>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</si>
  <si>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</si>
  <si>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</si>
  <si>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</si>
  <si>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</si>
  <si>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</si>
  <si>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</si>
  <si>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</si>
  <si>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</si>
  <si>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</si>
  <si>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</si>
  <si>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</si>
  <si>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</si>
  <si>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</si>
  <si>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</si>
  <si>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</si>
  <si>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</si>
  <si>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</si>
  <si>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</si>
  <si>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</si>
  <si>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</si>
  <si>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</si>
  <si>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</si>
  <si>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</si>
  <si>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</si>
  <si>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</si>
  <si>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</si>
  <si>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</si>
  <si>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</si>
  <si>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</si>
  <si>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</si>
  <si>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</si>
  <si>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</si>
  <si>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</si>
  <si>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</si>
  <si>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</si>
  <si>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</si>
  <si>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</si>
  <si>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</si>
  <si>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</si>
  <si>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</si>
  <si>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</si>
  <si>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</si>
  <si>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</si>
  <si>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</si>
  <si>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</si>
  <si>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</si>
  <si>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</si>
  <si>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</si>
  <si>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</si>
  <si>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</si>
  <si>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</si>
  <si>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</si>
  <si>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</si>
  <si>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</si>
  <si>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</si>
  <si>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</si>
  <si>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</si>
  <si>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</si>
  <si>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</si>
  <si>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</si>
  <si>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</si>
  <si>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</si>
  <si>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</si>
  <si>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</si>
  <si>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</si>
  <si>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</si>
  <si>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</si>
  <si>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</si>
  <si>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</si>
  <si>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</si>
  <si>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</si>
  <si>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</si>
  <si>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</si>
  <si>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</si>
  <si>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</si>
  <si>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</si>
  <si>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</si>
  <si>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</si>
  <si>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</si>
  <si>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</si>
  <si>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</si>
  <si>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</si>
  <si>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</si>
  <si>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</si>
  <si>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</si>
  <si>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</si>
  <si>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</si>
  <si>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</si>
  <si>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</si>
  <si>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</si>
  <si>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</si>
  <si>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</si>
  <si>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</si>
  <si>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</si>
  <si>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</si>
  <si>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</si>
  <si>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</si>
  <si>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</si>
  <si>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</si>
  <si>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</si>
  <si>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</si>
  <si>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</si>
  <si>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</si>
  <si>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</si>
  <si>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</si>
  <si>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</si>
  <si>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</si>
  <si>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</si>
  <si>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</si>
  <si>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</si>
  <si>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</si>
  <si>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</si>
  <si>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</si>
  <si>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</si>
  <si>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</si>
  <si>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</si>
  <si>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</si>
  <si>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</si>
  <si>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</si>
  <si>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</si>
  <si>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</si>
  <si>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</si>
  <si>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</si>
  <si>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</si>
  <si>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</si>
  <si>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</si>
  <si>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</si>
  <si>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</si>
  <si>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</si>
  <si>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</si>
  <si>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</si>
  <si>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</si>
  <si>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</si>
  <si>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</si>
  <si>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</si>
  <si>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</si>
  <si>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</si>
  <si>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</si>
  <si>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</si>
  <si>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</si>
  <si>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</si>
  <si>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</si>
  <si>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</si>
  <si>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</si>
  <si>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</si>
  <si>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</si>
  <si>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</si>
  <si>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</si>
  <si>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</si>
  <si>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</si>
  <si>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</si>
  <si>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</si>
  <si>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</si>
  <si>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</si>
  <si>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</si>
  <si>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</si>
  <si>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</si>
  <si>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</si>
  <si>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</si>
  <si>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</si>
  <si>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</si>
  <si>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</si>
  <si>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</si>
  <si>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</si>
  <si>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</si>
  <si>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</si>
  <si>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</si>
  <si>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</si>
  <si>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</si>
  <si>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</si>
  <si>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</si>
  <si>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</si>
  <si>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</si>
  <si>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</si>
  <si>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</si>
  <si>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</si>
  <si>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</si>
  <si>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</si>
  <si>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</si>
  <si>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</si>
  <si>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</si>
  <si>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</si>
  <si>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</si>
  <si>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</si>
  <si>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</si>
  <si>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</si>
  <si>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</si>
  <si>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</si>
  <si>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</si>
  <si>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</si>
  <si>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</si>
  <si>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</si>
  <si>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</si>
  <si>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</si>
  <si>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</si>
  <si>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</si>
  <si>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</si>
  <si>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</si>
  <si>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</si>
  <si>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</si>
  <si>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</si>
  <si>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</si>
  <si>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</si>
  <si>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</si>
  <si>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</si>
  <si>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</si>
  <si>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</si>
  <si>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</si>
  <si>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</si>
  <si>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</si>
  <si>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</si>
  <si>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</si>
  <si>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</si>
  <si>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</si>
  <si>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</si>
  <si>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</si>
  <si>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</si>
  <si>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</si>
  <si>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</si>
  <si>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</si>
  <si>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</si>
  <si>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</si>
  <si>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</si>
  <si>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</si>
  <si>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</si>
  <si>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</si>
  <si>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</si>
  <si>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</si>
  <si>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</si>
  <si>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</si>
  <si>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</si>
  <si>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</si>
  <si>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</si>
  <si>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</si>
  <si>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</si>
  <si>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</si>
  <si>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</si>
  <si>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</si>
  <si>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</si>
  <si>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</si>
  <si>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</si>
  <si>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</si>
  <si>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</si>
  <si>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</si>
  <si>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</si>
  <si>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</si>
  <si>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</si>
  <si>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</si>
  <si>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</si>
  <si>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</si>
  <si>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</si>
  <si>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</si>
  <si>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</si>
  <si>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</si>
  <si>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</si>
  <si>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</si>
  <si>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</si>
  <si>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</si>
  <si>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</si>
  <si>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</si>
  <si>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</si>
  <si>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</si>
  <si>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</si>
  <si>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</si>
  <si>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</si>
  <si>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</si>
  <si>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</si>
  <si>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</si>
  <si>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</si>
  <si>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</si>
  <si>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</si>
  <si>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</si>
  <si>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</si>
  <si>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</si>
  <si>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</si>
  <si>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</si>
  <si>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</si>
  <si>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</si>
  <si>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</si>
  <si>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</si>
  <si>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</si>
  <si>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</si>
  <si>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</si>
  <si>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</si>
  <si>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</si>
  <si>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</si>
  <si>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</si>
  <si>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</si>
  <si>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</si>
  <si>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</si>
  <si>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</si>
  <si>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</si>
  <si>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</si>
  <si>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</si>
  <si>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</si>
  <si>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</si>
  <si>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</si>
  <si>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</si>
  <si>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</si>
  <si>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</si>
  <si>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</si>
  <si>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</si>
  <si>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</si>
  <si>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</si>
  <si>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</si>
  <si>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</si>
  <si>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</si>
  <si>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</si>
  <si>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</si>
  <si>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</si>
  <si>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</si>
  <si>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</si>
  <si>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</si>
  <si>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</si>
  <si>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</si>
  <si>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</si>
  <si>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</si>
  <si>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</si>
  <si>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</si>
  <si>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</si>
  <si>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</si>
  <si>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</si>
  <si>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</si>
  <si>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</si>
  <si>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</si>
  <si>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</si>
  <si>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</si>
  <si>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</si>
  <si>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</si>
  <si>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</si>
  <si>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</si>
  <si>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</si>
  <si>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</si>
  <si>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</si>
  <si>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</si>
  <si>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</si>
  <si>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</si>
  <si>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</si>
  <si>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</si>
  <si>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</si>
  <si>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</si>
  <si>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</si>
  <si>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</si>
  <si>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</si>
  <si>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</si>
  <si>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</si>
  <si>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</si>
  <si>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</si>
  <si>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</si>
  <si>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</si>
  <si>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</si>
  <si>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</si>
  <si>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</si>
  <si>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</si>
  <si>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</si>
  <si>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</si>
  <si>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</si>
  <si>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</si>
  <si>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</si>
  <si>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</si>
  <si>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</si>
  <si>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</si>
  <si>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</si>
  <si>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</si>
  <si>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</si>
  <si>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</si>
  <si>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</si>
  <si>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</si>
  <si>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</si>
  <si>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</si>
  <si>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</si>
  <si>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</si>
  <si>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</si>
  <si>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</si>
  <si>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</si>
  <si>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</si>
  <si>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</si>
  <si>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</si>
  <si>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</si>
  <si>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</si>
  <si>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</si>
  <si>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</si>
  <si>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</si>
  <si>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</si>
  <si>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</si>
  <si>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</si>
  <si>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</si>
  <si>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</si>
  <si>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</si>
  <si>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</si>
  <si>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</si>
  <si>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</si>
  <si>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</si>
  <si>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</si>
  <si>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</si>
  <si>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</si>
  <si>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</si>
  <si>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</si>
  <si>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</si>
  <si>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</si>
  <si>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</si>
  <si>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</si>
  <si>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</si>
  <si>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</si>
  <si>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</si>
  <si>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</si>
  <si>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</si>
  <si>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</si>
  <si>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</si>
  <si>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</si>
  <si>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</si>
  <si>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</si>
  <si>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</si>
  <si>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</si>
  <si>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</si>
  <si>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</si>
  <si>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</si>
  <si>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</si>
  <si>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</si>
  <si>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</si>
  <si>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</si>
  <si>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</si>
  <si>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</si>
  <si>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</si>
  <si>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</si>
  <si>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</si>
  <si>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</si>
  <si>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</si>
  <si>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</si>
  <si>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</si>
  <si>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</si>
  <si>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</si>
  <si>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</si>
  <si>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</si>
  <si>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</si>
  <si>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</si>
  <si>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</si>
  <si>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</si>
  <si>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</si>
  <si>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</si>
  <si>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</si>
  <si>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</si>
  <si>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</si>
  <si>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</si>
  <si>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</si>
  <si>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</si>
  <si>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</si>
  <si>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</si>
  <si>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</si>
  <si>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</si>
  <si>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</si>
  <si>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</si>
  <si>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</si>
  <si>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</si>
  <si>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</si>
  <si>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</si>
  <si>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</si>
  <si>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</si>
  <si>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</si>
  <si>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</si>
  <si>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</si>
  <si>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</si>
  <si>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</si>
  <si>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</si>
  <si>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</si>
  <si>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</si>
  <si>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</si>
  <si>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</si>
  <si>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</si>
  <si>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</si>
  <si>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</si>
  <si>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</si>
  <si>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</si>
  <si>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</si>
  <si>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</si>
  <si>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</si>
  <si>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</si>
  <si>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</si>
  <si>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</si>
  <si>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</si>
  <si>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</si>
  <si>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</si>
  <si>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</si>
  <si>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</si>
  <si>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</si>
  <si>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</si>
  <si>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</si>
  <si>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</si>
  <si>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</si>
  <si>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</si>
  <si>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</si>
  <si>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</si>
  <si>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</si>
  <si>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</si>
  <si>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</si>
  <si>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</si>
  <si>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</si>
  <si>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</si>
  <si>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</si>
  <si>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</si>
  <si>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</si>
  <si>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</si>
  <si>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</si>
  <si>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</si>
  <si>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</si>
  <si>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</si>
  <si>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</si>
  <si>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</si>
  <si>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</si>
  <si>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</si>
  <si>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</si>
  <si>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</si>
  <si>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</si>
  <si>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</si>
  <si>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</si>
  <si>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</si>
  <si>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</si>
  <si>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</si>
  <si>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</si>
  <si>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</si>
  <si>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</si>
  <si>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</si>
  <si>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</si>
  <si>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</si>
  <si>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</si>
  <si>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</si>
  <si>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</si>
  <si>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</si>
  <si>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</si>
  <si>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</si>
  <si>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</si>
  <si>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</si>
  <si>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</si>
  <si>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</si>
  <si>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</si>
  <si>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</si>
  <si>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</si>
  <si>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</si>
  <si>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</si>
  <si>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</si>
  <si>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</si>
  <si>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</si>
  <si>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</si>
  <si>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</si>
  <si>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</si>
  <si>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</si>
  <si>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</si>
  <si>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</si>
  <si>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</si>
  <si>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</si>
  <si>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</si>
  <si>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</si>
  <si>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</si>
  <si>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</si>
  <si>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</si>
  <si>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</si>
  <si>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</si>
  <si>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</si>
  <si>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</si>
  <si>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</si>
  <si>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</si>
  <si>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</si>
  <si>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</si>
  <si>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</si>
  <si>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</si>
  <si>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</si>
  <si>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</si>
  <si>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</si>
  <si>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</si>
  <si>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</si>
  <si>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</si>
  <si>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</si>
  <si>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</si>
  <si>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</si>
  <si>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</si>
  <si>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</si>
  <si>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</si>
  <si>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</si>
  <si>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</si>
  <si>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</si>
  <si>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</si>
  <si>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</si>
  <si>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</si>
  <si>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</si>
  <si>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</si>
  <si>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</si>
  <si>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</si>
  <si>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</si>
  <si>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</si>
  <si>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</si>
  <si>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</si>
  <si>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</si>
  <si>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</si>
  <si>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</si>
  <si>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</si>
  <si>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</si>
  <si>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</si>
  <si>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</si>
  <si>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</si>
  <si>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</si>
  <si>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</si>
  <si>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</si>
  <si>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</si>
  <si>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</si>
  <si>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</si>
  <si>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</si>
  <si>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</si>
  <si>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</si>
  <si>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</si>
  <si>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</si>
  <si>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</si>
  <si>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</si>
  <si>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</si>
  <si>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</si>
  <si>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</si>
  <si>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</si>
  <si>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</si>
  <si>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</si>
  <si>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</si>
  <si>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</si>
  <si>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</si>
  <si>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</si>
  <si>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</si>
  <si>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</si>
  <si>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</si>
  <si>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</si>
  <si>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</si>
  <si>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</si>
  <si>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</si>
  <si>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</si>
  <si>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</si>
  <si>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</si>
  <si>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</si>
  <si>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</si>
  <si>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</si>
  <si>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</si>
  <si>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</si>
  <si>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</si>
  <si>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</si>
  <si>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</si>
  <si>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</si>
  <si>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</si>
  <si>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</si>
  <si>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</si>
  <si>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</si>
  <si>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</si>
  <si>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</si>
  <si>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</si>
  <si>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</si>
  <si>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</si>
  <si>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</si>
  <si>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</si>
  <si>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</si>
  <si>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</si>
  <si>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</si>
  <si>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</si>
  <si>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</si>
  <si>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</si>
  <si>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</si>
  <si>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</si>
  <si>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</si>
  <si>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</si>
  <si>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</si>
  <si>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</si>
  <si>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</si>
  <si>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</si>
  <si>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</si>
  <si>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</si>
  <si>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</si>
  <si>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</si>
  <si>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</si>
  <si>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</si>
  <si>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</si>
  <si>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</si>
  <si>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</si>
  <si>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</si>
  <si>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</si>
  <si>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</si>
  <si>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</si>
  <si>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</si>
  <si>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</si>
  <si>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</si>
  <si>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</si>
  <si>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</si>
  <si>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</si>
  <si>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</si>
  <si>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</si>
  <si>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</si>
  <si>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</si>
  <si>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</si>
  <si>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</si>
  <si>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</si>
  <si>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</si>
  <si>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</si>
  <si>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</si>
  <si>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</si>
  <si>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</si>
  <si>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</si>
  <si>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</si>
  <si>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</si>
  <si>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</si>
  <si>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</si>
  <si>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</si>
  <si>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</si>
  <si>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</si>
  <si>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</si>
  <si>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</si>
  <si>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</si>
  <si>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</si>
  <si>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</si>
  <si>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</si>
  <si>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</si>
  <si>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</si>
  <si>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</si>
  <si>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</si>
  <si>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</si>
  <si>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</si>
  <si>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</si>
  <si>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</si>
  <si>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</si>
  <si>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</si>
  <si>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</si>
  <si>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</si>
  <si>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</si>
  <si>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</si>
  <si>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</si>
  <si>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</si>
  <si>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</si>
  <si>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</si>
  <si>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</si>
  <si>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</si>
  <si>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</si>
  <si>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</si>
  <si>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</si>
  <si>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</si>
  <si>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</si>
  <si>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</si>
  <si>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</si>
  <si>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</si>
  <si>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</si>
  <si>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</si>
  <si>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</si>
  <si>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</si>
  <si>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</si>
  <si>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</si>
  <si>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</si>
  <si>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</si>
  <si>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</si>
  <si>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</si>
  <si>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</si>
  <si>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</si>
  <si>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</si>
  <si>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</si>
  <si>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</si>
  <si>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</si>
  <si>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</si>
  <si>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</si>
  <si>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</si>
  <si>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</si>
  <si>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</si>
  <si>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</si>
  <si>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</si>
  <si>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</si>
  <si>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</si>
  <si>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</si>
  <si>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</si>
  <si>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</si>
  <si>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</si>
  <si>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</si>
  <si>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</si>
  <si>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</si>
  <si>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</si>
  <si>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</si>
  <si>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</si>
  <si>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</si>
  <si>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</si>
  <si>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</si>
  <si>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</si>
  <si>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</si>
  <si>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</si>
  <si>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</si>
  <si>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</si>
  <si>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</si>
  <si>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</si>
  <si>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</si>
  <si>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</si>
  <si>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</si>
  <si>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</si>
  <si>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</si>
  <si>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</si>
  <si>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</si>
  <si>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</si>
  <si>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</si>
  <si>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</si>
  <si>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</si>
  <si>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</si>
  <si>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</si>
  <si>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</si>
  <si>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</si>
  <si>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</si>
  <si>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</si>
  <si>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</si>
  <si>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</si>
  <si>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</si>
  <si>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</si>
  <si>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</si>
  <si>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</si>
  <si>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</si>
  <si>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</si>
  <si>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</si>
  <si>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</si>
  <si>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</si>
  <si>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</si>
  <si>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</si>
  <si>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</si>
  <si>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</si>
  <si>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</si>
  <si>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</si>
  <si>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</si>
  <si>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</si>
  <si>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</si>
  <si>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</si>
  <si>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</si>
  <si>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</si>
  <si>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</si>
  <si>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</si>
  <si>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</si>
  <si>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</si>
  <si>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</si>
  <si>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</si>
  <si>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</si>
  <si>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</si>
  <si>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</si>
  <si>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</si>
  <si>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</si>
  <si>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</si>
  <si>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</si>
  <si>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</si>
  <si>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</si>
  <si>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</si>
  <si>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</si>
  <si>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</si>
  <si>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</si>
  <si>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</si>
  <si>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</si>
  <si>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</si>
  <si>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</si>
  <si>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</si>
  <si>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</si>
  <si>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</si>
  <si>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</si>
  <si>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</si>
  <si>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</si>
  <si>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</si>
  <si>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</si>
  <si>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</si>
  <si>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</si>
  <si>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</si>
  <si>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</si>
  <si>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</si>
  <si>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</si>
  <si>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</si>
  <si>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</si>
  <si>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</si>
  <si>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</si>
  <si>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</si>
  <si>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</si>
  <si>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</si>
  <si>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</si>
  <si>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</si>
  <si>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</si>
  <si>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</si>
  <si>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</si>
  <si>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</si>
  <si>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</si>
  <si>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</si>
  <si>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</si>
  <si>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</si>
  <si>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</si>
  <si>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</si>
  <si>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</si>
  <si>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</si>
  <si>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</si>
  <si>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</si>
  <si>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</si>
  <si>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</si>
  <si>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</si>
  <si>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</si>
  <si>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</si>
  <si>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</si>
  <si>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</si>
  <si>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</si>
  <si>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</si>
  <si>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</si>
  <si>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</si>
  <si>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</si>
  <si>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</si>
  <si>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</si>
  <si>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</si>
  <si>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</si>
  <si>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</si>
  <si>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</si>
  <si>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</si>
  <si>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</si>
  <si>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</si>
  <si>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</si>
  <si>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</si>
  <si>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</si>
  <si>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</si>
  <si>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</si>
  <si>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</si>
  <si>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</si>
  <si>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</si>
  <si>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</si>
  <si>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</si>
  <si>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</si>
  <si>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</si>
  <si>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</si>
  <si>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</si>
  <si>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</si>
  <si>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</si>
  <si>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</si>
  <si>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</si>
  <si>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</si>
  <si>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</si>
  <si>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</si>
  <si>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</si>
  <si>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</si>
  <si>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</si>
  <si>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</si>
  <si>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</si>
  <si>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</si>
  <si>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</si>
  <si>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</si>
  <si>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</si>
  <si>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</si>
  <si>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</si>
  <si>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</si>
  <si>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</si>
  <si>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</si>
  <si>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</si>
  <si>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</si>
  <si>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</si>
  <si>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</si>
  <si>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</si>
  <si>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</si>
  <si>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</si>
  <si>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</si>
  <si>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</si>
  <si>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</si>
  <si>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</si>
  <si>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</si>
  <si>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</si>
  <si>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</si>
  <si>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</si>
  <si>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</si>
  <si>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</si>
  <si>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</si>
  <si>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</si>
  <si>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</si>
  <si>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</si>
  <si>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</si>
  <si>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</si>
  <si>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</si>
  <si>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</si>
  <si>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</si>
  <si>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</si>
  <si>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</si>
  <si>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</si>
  <si>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</si>
  <si>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</si>
  <si>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</si>
  <si>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</si>
  <si>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</si>
  <si>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</si>
  <si>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</si>
  <si>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</si>
  <si>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</si>
  <si>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</si>
  <si>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</si>
  <si>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</si>
  <si>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</si>
  <si>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</si>
  <si>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</si>
  <si>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</si>
  <si>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</si>
  <si>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</si>
  <si>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</si>
  <si>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</si>
  <si>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</si>
  <si>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</si>
  <si>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</si>
  <si>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</si>
  <si>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</si>
  <si>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</si>
  <si>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</si>
  <si>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</si>
  <si>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</si>
  <si>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</si>
  <si>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</si>
  <si>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</si>
  <si>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</si>
  <si>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</si>
  <si>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</si>
  <si>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</si>
  <si>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</si>
  <si>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</si>
  <si>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</si>
  <si>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</si>
  <si>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</si>
  <si>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</si>
  <si>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</si>
  <si>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</si>
  <si>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</si>
  <si>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</si>
  <si>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</si>
  <si>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</si>
  <si>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</si>
  <si>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</si>
  <si>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</si>
  <si>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</si>
  <si>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</si>
  <si>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</si>
  <si>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</si>
  <si>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</si>
  <si>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</si>
  <si>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</si>
  <si>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</si>
  <si>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</si>
  <si>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</si>
  <si>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</si>
  <si>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</si>
  <si>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</si>
  <si>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</si>
  <si>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</si>
  <si>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</si>
  <si>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</si>
  <si>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</si>
  <si>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</si>
  <si>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</si>
  <si>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</si>
  <si>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</si>
  <si>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</si>
  <si>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</si>
  <si>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</si>
  <si>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</si>
  <si>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</si>
  <si>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</si>
  <si>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</si>
  <si>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</si>
  <si>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</si>
  <si>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</si>
  <si>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</si>
  <si>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</si>
  <si>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</si>
  <si>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</si>
  <si>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</si>
  <si>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</si>
  <si>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</si>
  <si>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</si>
  <si>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</si>
  <si>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</si>
  <si>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</si>
  <si>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</si>
  <si>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</si>
  <si>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</si>
  <si>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</si>
  <si>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</si>
  <si>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</si>
  <si>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</si>
  <si>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</si>
  <si>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</si>
  <si>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</si>
  <si>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</si>
  <si>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</si>
  <si>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</si>
  <si>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</si>
  <si>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</si>
  <si>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</si>
  <si>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</si>
  <si>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</si>
  <si>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</si>
  <si>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</si>
  <si>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</si>
  <si>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</si>
  <si>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</si>
  <si>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</si>
  <si>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</si>
  <si>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</si>
  <si>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</si>
  <si>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</si>
  <si>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</si>
  <si>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</si>
  <si>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</si>
  <si>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</si>
  <si>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</si>
  <si>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</si>
  <si>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</si>
  <si>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</si>
  <si>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</si>
  <si>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</si>
  <si>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</si>
  <si>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</si>
  <si>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</si>
  <si>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</si>
  <si>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</si>
  <si>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</si>
  <si>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</si>
  <si>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</si>
  <si>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</si>
  <si>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</si>
  <si>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</si>
  <si>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</si>
  <si>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</si>
  <si>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</si>
  <si>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</si>
  <si>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</si>
  <si>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</si>
  <si>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</si>
  <si>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</si>
  <si>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</si>
  <si>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</si>
  <si>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</si>
  <si>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</si>
  <si>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</si>
  <si>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</si>
  <si>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</si>
  <si>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</si>
  <si>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</si>
  <si>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</si>
  <si>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</si>
  <si>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</si>
  <si>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</si>
  <si>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</si>
  <si>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</si>
  <si>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</si>
  <si>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</si>
  <si>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</si>
  <si>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</si>
  <si>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</si>
  <si>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</si>
  <si>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</si>
  <si>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</si>
  <si>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</si>
  <si>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</si>
  <si>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</si>
  <si>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</si>
  <si>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</si>
  <si>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</si>
  <si>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</si>
  <si>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</si>
  <si>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</si>
  <si>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</si>
  <si>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</si>
  <si>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</si>
  <si>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</si>
  <si>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</si>
  <si>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</si>
  <si>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</si>
  <si>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</si>
  <si>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</si>
  <si>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</si>
  <si>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</si>
  <si>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</si>
  <si>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</si>
  <si>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</si>
  <si>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</si>
  <si>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</si>
  <si>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</si>
  <si>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</si>
  <si>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</si>
  <si>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</si>
  <si>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</si>
  <si>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</si>
  <si>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</si>
  <si>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</si>
  <si>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</si>
  <si>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</si>
  <si>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</si>
  <si>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</si>
  <si>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</si>
  <si>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</si>
  <si>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</si>
  <si>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</si>
  <si>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</si>
  <si>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</si>
  <si>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</si>
  <si>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</si>
  <si>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</si>
  <si>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</si>
  <si>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</si>
  <si>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</si>
  <si>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</si>
  <si>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</si>
  <si>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</si>
  <si>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</si>
  <si>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</si>
  <si>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</si>
  <si>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</si>
  <si>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</si>
  <si>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</si>
  <si>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</si>
  <si>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</si>
  <si>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</si>
  <si>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</si>
  <si>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</si>
  <si>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</si>
  <si>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</si>
  <si>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</si>
  <si>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</si>
  <si>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</si>
  <si>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</si>
  <si>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</si>
  <si>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</si>
  <si>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</si>
  <si>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</si>
  <si>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</si>
  <si>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</si>
  <si>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</si>
  <si>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</si>
  <si>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</si>
  <si>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</si>
  <si>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</si>
  <si>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</si>
  <si>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</si>
  <si>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</si>
  <si>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</si>
  <si>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</si>
  <si>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</si>
  <si>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</si>
  <si>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</si>
  <si>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</si>
  <si>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</si>
  <si>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</si>
  <si>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</si>
  <si>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</si>
  <si>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</si>
  <si>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</si>
  <si>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</si>
  <si>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</si>
  <si>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</si>
  <si>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</si>
  <si>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</si>
  <si>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</si>
  <si>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</si>
  <si>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</si>
  <si>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</si>
  <si>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</si>
  <si>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</si>
  <si>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</si>
  <si>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</si>
  <si>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</si>
  <si>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</si>
  <si>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</si>
  <si>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</si>
  <si>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</si>
  <si>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</si>
  <si>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</si>
  <si>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</si>
  <si>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</si>
  <si>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</si>
  <si>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</si>
  <si>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</si>
  <si>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</si>
  <si>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</si>
  <si>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</si>
  <si>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</si>
  <si>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</si>
  <si>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</si>
  <si>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</si>
  <si>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</si>
  <si>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</si>
  <si>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</si>
  <si>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</si>
  <si>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</si>
  <si>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</si>
  <si>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</si>
  <si>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</si>
  <si>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</si>
  <si>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</si>
  <si>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</si>
  <si>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</si>
  <si>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</si>
  <si>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</si>
  <si>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</si>
  <si>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</si>
  <si>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</si>
  <si>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</si>
  <si>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</si>
  <si>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</si>
  <si>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</si>
  <si>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</si>
  <si>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</si>
  <si>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</si>
  <si>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</si>
  <si>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</si>
  <si>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</si>
  <si>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</si>
  <si>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</si>
  <si>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</si>
  <si>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</si>
  <si>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</si>
  <si>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</si>
  <si>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</si>
  <si>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</si>
  <si>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</si>
  <si>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</si>
  <si>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</si>
  <si>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</si>
  <si>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</si>
  <si>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</si>
  <si>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</si>
  <si>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</si>
  <si>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</si>
  <si>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</si>
  <si>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</si>
  <si>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</si>
  <si>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</si>
  <si>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</si>
  <si>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</si>
  <si>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</si>
  <si>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</si>
  <si>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</si>
  <si>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</si>
  <si>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</si>
  <si>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</si>
  <si>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</si>
  <si>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</si>
  <si>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</si>
  <si>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</si>
  <si>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</si>
  <si>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</si>
  <si>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</si>
  <si>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</si>
  <si>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</si>
  <si>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</si>
  <si>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</si>
  <si>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</si>
  <si>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</si>
  <si>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</si>
  <si>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</si>
  <si>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</si>
  <si>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</si>
  <si>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</si>
  <si>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</si>
  <si>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</si>
  <si>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</si>
  <si>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</si>
  <si>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</si>
  <si>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</si>
  <si>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</si>
  <si>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</si>
  <si>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</si>
  <si>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</si>
  <si>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</si>
  <si>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</si>
  <si>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</si>
  <si>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</si>
  <si>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</si>
  <si>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</si>
  <si>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</si>
  <si>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</si>
  <si>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</si>
  <si>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</si>
  <si>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</si>
  <si>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</si>
  <si>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</si>
  <si>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</si>
  <si>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</si>
  <si>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</si>
  <si>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</si>
  <si>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</si>
  <si>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</si>
  <si>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</si>
  <si>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</si>
  <si>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</si>
  <si>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</si>
  <si>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</si>
  <si>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</si>
  <si>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</si>
  <si>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</si>
  <si>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</si>
  <si>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</si>
  <si>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</si>
  <si>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</si>
  <si>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</si>
  <si>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</si>
  <si>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</si>
  <si>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</si>
  <si>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</si>
  <si>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</si>
  <si>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</si>
  <si>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</si>
  <si>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</si>
  <si>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</si>
  <si>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</si>
  <si>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</si>
  <si>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</si>
  <si>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</si>
  <si>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</si>
  <si>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</si>
  <si>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</si>
  <si>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</si>
  <si>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</si>
  <si>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</si>
  <si>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</si>
  <si>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</si>
  <si>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</si>
  <si>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</si>
  <si>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</si>
  <si>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</si>
  <si>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</si>
  <si>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</si>
  <si>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</si>
  <si>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</si>
  <si>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</si>
  <si>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</si>
  <si>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</si>
  <si>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</si>
  <si>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</si>
  <si>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</si>
  <si>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</si>
  <si>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</si>
  <si>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</si>
  <si>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</si>
  <si>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</si>
  <si>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</si>
  <si>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</si>
  <si>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</si>
  <si>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</si>
  <si>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</si>
  <si>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</si>
  <si>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</si>
  <si>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</si>
  <si>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</si>
  <si>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</si>
  <si>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</si>
  <si>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</si>
  <si>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</si>
  <si>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</si>
  <si>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</si>
  <si>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</si>
  <si>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</si>
  <si>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</si>
  <si>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</si>
  <si>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</si>
  <si>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</si>
  <si>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</si>
  <si>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</si>
  <si>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</si>
  <si>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</si>
  <si>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</si>
  <si>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</si>
  <si>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</si>
  <si>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</si>
  <si>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</si>
  <si>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</si>
  <si>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</si>
  <si>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</si>
  <si>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</si>
  <si>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</si>
  <si>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</si>
  <si>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</si>
  <si>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</si>
  <si>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</si>
  <si>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</si>
  <si>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</si>
  <si>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</si>
  <si>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</si>
  <si>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</si>
  <si>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</si>
  <si>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</si>
  <si>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</si>
  <si>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</si>
  <si>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</si>
  <si>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</si>
  <si>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</si>
  <si>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</si>
  <si>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</si>
  <si>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</si>
  <si>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</si>
  <si>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</si>
  <si>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</si>
  <si>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</si>
  <si>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</si>
  <si>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</si>
  <si>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</si>
  <si>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</si>
  <si>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</si>
  <si>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</si>
  <si>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</si>
  <si>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</si>
  <si>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</si>
  <si>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</si>
  <si>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</si>
  <si>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</si>
  <si>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</si>
  <si>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</si>
  <si>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</si>
  <si>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</si>
  <si>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</si>
  <si>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</si>
  <si>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</si>
  <si>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</si>
  <si>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</si>
  <si>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</si>
  <si>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</si>
  <si>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</si>
  <si>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</si>
  <si>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</si>
  <si>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</si>
  <si>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</si>
  <si>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</si>
  <si>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</si>
  <si>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</si>
  <si>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</si>
  <si>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</si>
  <si>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</si>
  <si>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</si>
  <si>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</si>
  <si>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</si>
  <si>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</si>
  <si>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</si>
  <si>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</si>
  <si>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</si>
  <si>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</si>
  <si>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</si>
  <si>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</si>
  <si>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</si>
  <si>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</si>
  <si>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</si>
  <si>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</si>
  <si>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</si>
  <si>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</si>
  <si>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</si>
  <si>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</si>
  <si>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</si>
  <si>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</si>
  <si>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</si>
  <si>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</si>
  <si>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</si>
  <si>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</si>
  <si>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</si>
  <si>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</si>
  <si>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</si>
  <si>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</si>
  <si>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</si>
  <si>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</si>
  <si>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</si>
  <si>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</si>
  <si>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</si>
  <si>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</si>
  <si>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</si>
  <si>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</si>
  <si>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</si>
  <si>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</si>
  <si>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</si>
  <si>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</si>
  <si>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</si>
  <si>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</si>
  <si>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</si>
  <si>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</si>
  <si>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</si>
  <si>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</si>
  <si>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</si>
  <si>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</si>
  <si>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</si>
  <si>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</si>
  <si>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</si>
  <si>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</si>
  <si>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</si>
  <si>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</si>
  <si>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</si>
  <si>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</si>
  <si>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</si>
  <si>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</si>
  <si>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</si>
  <si>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</si>
  <si>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</si>
  <si>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</si>
  <si>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</si>
  <si>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</si>
  <si>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</si>
  <si>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</si>
  <si>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</si>
  <si>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</si>
  <si>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</si>
  <si>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</si>
  <si>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</si>
  <si>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</si>
  <si>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</si>
  <si>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</si>
  <si>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</si>
  <si>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</si>
  <si>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</si>
  <si>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</si>
  <si>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</si>
  <si>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</si>
  <si>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</si>
  <si>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</si>
  <si>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</si>
  <si>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</si>
  <si>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</si>
  <si>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</si>
  <si>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</si>
  <si>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</si>
  <si>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</si>
  <si>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</si>
  <si>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</si>
  <si>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</si>
  <si>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</si>
  <si>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</si>
  <si>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</si>
  <si>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</si>
  <si>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</si>
  <si>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</si>
  <si>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</si>
  <si>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</si>
  <si>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</si>
  <si>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</si>
  <si>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</si>
  <si>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</si>
  <si>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</si>
  <si>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</si>
  <si>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</si>
  <si>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</si>
  <si>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</si>
  <si>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</si>
  <si>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</si>
  <si>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</si>
  <si>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</si>
  <si>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</si>
  <si>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</si>
  <si>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</si>
  <si>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</si>
  <si>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</si>
  <si>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</si>
  <si>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</si>
  <si>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</si>
  <si>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</si>
  <si>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</si>
  <si>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</si>
  <si>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</si>
  <si>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</si>
  <si>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</si>
  <si>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</si>
  <si>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</si>
  <si>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</si>
  <si>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</si>
  <si>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</si>
  <si>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</si>
  <si>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</si>
  <si>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</si>
  <si>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</si>
  <si>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</si>
  <si>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</si>
  <si>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</si>
  <si>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</si>
  <si>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</si>
  <si>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</si>
  <si>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</si>
  <si>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</si>
  <si>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</si>
  <si>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</si>
  <si>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</si>
  <si>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</si>
  <si>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</si>
  <si>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</si>
  <si>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</si>
  <si>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</si>
  <si>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</si>
  <si>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</si>
  <si>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</si>
  <si>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</si>
  <si>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</si>
  <si>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</si>
  <si>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</si>
  <si>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</si>
  <si>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</si>
  <si>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</si>
  <si>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</si>
  <si>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</si>
  <si>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</si>
  <si>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</si>
  <si>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</si>
  <si>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</si>
  <si>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</si>
  <si>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</si>
  <si>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</si>
  <si>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</si>
  <si>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</si>
  <si>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</si>
  <si>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</si>
  <si>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</si>
  <si>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</si>
  <si>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</si>
  <si>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</si>
  <si>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</si>
  <si>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</si>
  <si>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</si>
  <si>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</si>
  <si>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</si>
  <si>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</si>
  <si>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</si>
  <si>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</si>
  <si>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</si>
  <si>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</si>
  <si>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</si>
  <si>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</si>
  <si>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</si>
  <si>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</si>
  <si>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</si>
  <si>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</si>
  <si>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</si>
  <si>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</si>
  <si>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</si>
  <si>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</si>
  <si>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</si>
  <si>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</si>
  <si>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</si>
  <si>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</si>
  <si>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</si>
  <si>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</si>
  <si>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</si>
  <si>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</si>
  <si>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</si>
  <si>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</si>
  <si>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</si>
  <si>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</si>
  <si>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</si>
  <si>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</si>
  <si>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</si>
  <si>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</si>
  <si>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</si>
  <si>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</si>
  <si>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</si>
  <si>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</si>
  <si>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</si>
  <si>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</si>
  <si>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</si>
  <si>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</si>
  <si>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</si>
  <si>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</si>
  <si>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</si>
  <si>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</si>
  <si>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</si>
  <si>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</si>
  <si>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</si>
  <si>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</si>
  <si>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</si>
  <si>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</si>
  <si>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</si>
  <si>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</si>
  <si>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</si>
  <si>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</si>
  <si>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</si>
  <si>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</si>
  <si>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</si>
  <si>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</si>
  <si>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</si>
  <si>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</si>
  <si>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</si>
  <si>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</si>
  <si>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</si>
  <si>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</si>
  <si>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</si>
  <si>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</si>
  <si>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</si>
  <si>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</si>
  <si>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</si>
  <si>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</si>
  <si>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</si>
  <si>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</si>
  <si>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</si>
  <si>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</si>
  <si>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</si>
  <si>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</si>
  <si>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</si>
  <si>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</si>
  <si>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</si>
  <si>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</si>
  <si>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</si>
  <si>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</si>
  <si>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</si>
  <si>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</si>
  <si>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</si>
  <si>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</si>
  <si>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</si>
  <si>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</si>
  <si>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</si>
  <si>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</si>
  <si>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</si>
  <si>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</si>
  <si>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</si>
  <si>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</si>
  <si>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</si>
  <si>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</si>
  <si>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</si>
  <si>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</si>
  <si>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</si>
  <si>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</si>
  <si>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</si>
  <si>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</si>
  <si>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</si>
  <si>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</si>
  <si>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</si>
  <si>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</si>
  <si>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</si>
  <si>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</si>
  <si>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</si>
  <si>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</si>
  <si>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</si>
  <si>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</si>
  <si>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</si>
  <si>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</si>
  <si>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</si>
  <si>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</si>
  <si>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</si>
  <si>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</si>
  <si>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</si>
  <si>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</si>
  <si>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</si>
  <si>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</si>
  <si>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</si>
  <si>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</si>
  <si>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</si>
  <si>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</si>
  <si>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</si>
  <si>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</si>
  <si>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</si>
  <si>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</si>
  <si>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</si>
  <si>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</si>
  <si>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</si>
  <si>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</si>
  <si>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</si>
  <si>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</si>
  <si>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</si>
  <si>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</si>
  <si>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</si>
  <si>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</si>
  <si>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</si>
  <si>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</si>
  <si>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</si>
  <si>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</si>
  <si>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</si>
  <si>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</si>
  <si>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</si>
  <si>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</si>
  <si>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</si>
  <si>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</si>
  <si>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</si>
  <si>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</si>
  <si>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</si>
  <si>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</si>
  <si>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</si>
  <si>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</si>
  <si>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</si>
  <si>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</si>
  <si>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</si>
  <si>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</si>
  <si>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</si>
  <si>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</si>
  <si>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</si>
  <si>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</si>
  <si>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</si>
  <si>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</si>
  <si>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</si>
  <si>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</si>
  <si>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</si>
  <si>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</si>
  <si>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</si>
  <si>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</si>
  <si>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</si>
  <si>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</si>
  <si>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</si>
  <si>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</si>
  <si>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</si>
  <si>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</si>
  <si>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</si>
  <si>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</si>
  <si>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</si>
  <si>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</si>
  <si>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</si>
  <si>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</si>
  <si>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</si>
  <si>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</si>
  <si>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</si>
  <si>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</si>
  <si>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</si>
  <si>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</si>
  <si>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</si>
  <si>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</si>
  <si>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</si>
  <si>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</si>
  <si>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</si>
  <si>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</si>
  <si>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</si>
  <si>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</si>
  <si>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</si>
  <si>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</si>
  <si>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</si>
  <si>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</si>
  <si>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</si>
  <si>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</si>
  <si>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</si>
  <si>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</si>
  <si>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</si>
  <si>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</si>
  <si>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</si>
  <si>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</si>
  <si>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</si>
  <si>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</si>
  <si>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</si>
  <si>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</si>
  <si>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</si>
  <si>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</si>
  <si>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</si>
  <si>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</si>
  <si>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</si>
  <si>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</si>
  <si>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</si>
  <si>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</si>
  <si>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</si>
  <si>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</si>
  <si>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</si>
  <si>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</si>
  <si>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</si>
  <si>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</si>
  <si>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</si>
  <si>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</si>
  <si>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</si>
  <si>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</si>
  <si>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</si>
  <si>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</si>
  <si>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</si>
  <si>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</si>
  <si>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</si>
  <si>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</si>
  <si>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</si>
  <si>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</si>
  <si>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</si>
  <si>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</si>
  <si>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</si>
  <si>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</si>
  <si>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</si>
  <si>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</si>
  <si>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</si>
  <si>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</si>
  <si>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</si>
  <si>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</si>
  <si>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</si>
  <si>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</si>
  <si>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</si>
  <si>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</si>
  <si>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</si>
  <si>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</si>
  <si>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</si>
  <si>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</si>
  <si>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</si>
  <si>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</si>
  <si>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</si>
  <si>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</si>
  <si>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</si>
  <si>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</si>
  <si>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</si>
  <si>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</si>
  <si>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</si>
  <si>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</si>
  <si>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</si>
  <si>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</si>
  <si>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</si>
  <si>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</si>
  <si>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</si>
  <si>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</si>
  <si>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</si>
  <si>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</si>
  <si>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</si>
  <si>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</si>
  <si>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</si>
  <si>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</si>
  <si>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</si>
  <si>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</si>
  <si>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</si>
  <si>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</si>
  <si>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</si>
  <si>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</si>
  <si>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</si>
  <si>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</si>
  <si>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</si>
  <si>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</si>
  <si>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</si>
  <si>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</si>
  <si>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</si>
  <si>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</si>
  <si>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</si>
  <si>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</si>
  <si>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</si>
  <si>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</si>
  <si>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</si>
  <si>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</si>
  <si>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</si>
  <si>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</si>
  <si>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</si>
  <si>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</si>
  <si>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</si>
  <si>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</si>
  <si>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</si>
  <si>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</si>
  <si>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</si>
  <si>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</si>
  <si>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</si>
  <si>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</si>
  <si>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</si>
  <si>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</si>
  <si>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</si>
  <si>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</si>
  <si>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</si>
  <si>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</si>
  <si>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</si>
  <si>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</si>
  <si>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</si>
  <si>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</si>
  <si>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</si>
  <si>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</si>
  <si>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</si>
  <si>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</si>
  <si>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</si>
  <si>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</si>
  <si>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</si>
  <si>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</si>
  <si>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</si>
  <si>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</si>
  <si>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</si>
  <si>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</si>
  <si>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</si>
  <si>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</si>
  <si>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</si>
  <si>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</si>
  <si>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</si>
  <si>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</si>
  <si>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</si>
  <si>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</si>
  <si>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</si>
  <si>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</si>
  <si>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</si>
  <si>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</si>
  <si>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</si>
  <si>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</si>
  <si>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</si>
  <si>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</si>
  <si>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</si>
  <si>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</si>
  <si>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</si>
  <si>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</si>
  <si>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</si>
  <si>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</si>
  <si>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</si>
  <si>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</si>
  <si>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</si>
  <si>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</si>
  <si>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</si>
  <si>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</si>
  <si>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</si>
  <si>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</si>
  <si>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</si>
  <si>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</si>
  <si>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</si>
  <si>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</si>
  <si>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</si>
  <si>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</si>
  <si>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</si>
  <si>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</si>
  <si>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</si>
  <si>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</si>
  <si>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</si>
  <si>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</si>
  <si>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</si>
  <si>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</si>
  <si>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</si>
  <si>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</si>
  <si>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</si>
  <si>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</si>
  <si>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</si>
  <si>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</si>
  <si>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</si>
  <si>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</si>
  <si>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</si>
  <si>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</si>
  <si>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</si>
  <si>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</si>
  <si>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</si>
  <si>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</si>
  <si>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</si>
  <si>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</si>
  <si>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</si>
  <si>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</si>
  <si>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</si>
  <si>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</si>
  <si>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</si>
  <si>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</si>
  <si>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</si>
  <si>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</si>
  <si>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</si>
  <si>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</si>
  <si>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</si>
  <si>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</si>
  <si>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</si>
  <si>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</si>
  <si>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</si>
  <si>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</si>
  <si>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</si>
  <si>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</si>
  <si>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</si>
  <si>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</si>
  <si>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</si>
  <si>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</si>
  <si>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</si>
  <si>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</si>
  <si>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</si>
  <si>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</si>
  <si>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</si>
  <si>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</si>
  <si>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</si>
  <si>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</si>
  <si>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</si>
  <si>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</si>
  <si>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</si>
  <si>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</si>
  <si>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</si>
  <si>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</si>
  <si>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</si>
  <si>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</si>
  <si>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</si>
  <si>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</si>
  <si>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</si>
  <si>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</si>
  <si>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</si>
  <si>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</si>
  <si>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</si>
  <si>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</si>
  <si>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</si>
  <si>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</si>
  <si>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</si>
  <si>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</si>
  <si>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</si>
  <si>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</si>
  <si>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</si>
  <si>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</si>
  <si>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</si>
  <si>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</si>
  <si>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</si>
  <si>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</si>
  <si>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</si>
  <si>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</si>
  <si>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</si>
  <si>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</si>
  <si>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</si>
  <si>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</si>
  <si>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</si>
  <si>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</si>
  <si>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</si>
  <si>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</si>
  <si>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</si>
  <si>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</si>
  <si>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</si>
  <si>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</si>
  <si>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</si>
  <si>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</si>
  <si>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</si>
  <si>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</si>
  <si>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</si>
  <si>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</si>
  <si>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</si>
  <si>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</si>
  <si>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</si>
  <si>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</si>
  <si>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</si>
  <si>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</si>
  <si>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</si>
  <si>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</si>
  <si>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</si>
  <si>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</si>
  <si>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</si>
  <si>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</si>
  <si>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</si>
  <si>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</si>
  <si>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</si>
  <si>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</si>
  <si>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</si>
  <si>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</si>
  <si>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</si>
  <si>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</si>
  <si>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</si>
  <si>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</si>
  <si>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</si>
  <si>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</si>
  <si>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</si>
  <si>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</si>
  <si>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</si>
  <si>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</si>
  <si>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</si>
  <si>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</si>
  <si>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</si>
  <si>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</si>
  <si>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</si>
  <si>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</si>
  <si>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</si>
  <si>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</si>
  <si>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</si>
  <si>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</si>
  <si>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</si>
  <si>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</si>
  <si>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</si>
  <si>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</si>
  <si>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</si>
  <si>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</si>
  <si>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</si>
  <si>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</si>
  <si>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</si>
  <si>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</si>
  <si>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</si>
  <si>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</si>
  <si>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</si>
  <si>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</si>
  <si>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</si>
  <si>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</si>
  <si>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</si>
  <si>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</si>
  <si>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</si>
  <si>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</si>
  <si>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</si>
  <si>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</si>
  <si>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</si>
  <si>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</si>
  <si>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</si>
  <si>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</si>
  <si>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</si>
  <si>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</si>
  <si>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</si>
  <si>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</si>
  <si>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</si>
  <si>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</si>
  <si>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</si>
  <si>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</si>
  <si>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</si>
  <si>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</si>
  <si>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</si>
  <si>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</si>
  <si>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</si>
  <si>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</si>
  <si>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</si>
  <si>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</si>
  <si>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</si>
  <si>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</si>
  <si>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</si>
  <si>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</si>
  <si>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</si>
  <si>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</si>
  <si>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</si>
  <si>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</si>
  <si>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</si>
  <si>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</si>
  <si>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</si>
  <si>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</si>
  <si>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</si>
  <si>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</si>
  <si>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</si>
  <si>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</si>
  <si>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</si>
  <si>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</si>
  <si>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</si>
  <si>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</si>
  <si>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</si>
  <si>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</si>
  <si>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</si>
  <si>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</si>
  <si>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</si>
  <si>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</si>
  <si>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</si>
  <si>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</si>
  <si>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</si>
  <si>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</si>
  <si>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</si>
  <si>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</si>
  <si>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</si>
  <si>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</si>
  <si>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</si>
  <si>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</si>
  <si>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</si>
  <si>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</si>
  <si>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</si>
  <si>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</si>
  <si>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</si>
  <si>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</si>
  <si>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</si>
  <si>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</si>
  <si>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</si>
  <si>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</si>
  <si>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</si>
  <si>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</si>
  <si>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</si>
  <si>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</si>
  <si>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</si>
  <si>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</si>
  <si>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</si>
  <si>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</si>
  <si>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</si>
  <si>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</si>
  <si>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</si>
  <si>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</si>
  <si>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</si>
  <si>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</si>
  <si>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</si>
  <si>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</si>
  <si>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</si>
  <si>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</si>
  <si>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</si>
  <si>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</si>
  <si>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</si>
  <si>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</si>
  <si>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</si>
  <si>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</si>
  <si>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</si>
  <si>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</si>
  <si>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</si>
  <si>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</si>
  <si>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</si>
  <si>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</si>
  <si>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</si>
  <si>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</si>
  <si>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</si>
  <si>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</si>
  <si>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</si>
  <si>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</si>
  <si>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</si>
  <si>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</si>
  <si>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</si>
  <si>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</si>
  <si>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</si>
  <si>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</si>
  <si>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</si>
  <si>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</si>
  <si>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</si>
  <si>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</si>
  <si>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</si>
  <si>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</si>
  <si>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</si>
  <si>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</si>
  <si>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</si>
  <si>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</si>
  <si>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</si>
  <si>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</si>
  <si>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</si>
  <si>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</si>
  <si>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</si>
  <si>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</si>
  <si>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</si>
  <si>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</si>
  <si>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</si>
  <si>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</si>
  <si>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</si>
  <si>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</si>
  <si>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</si>
  <si>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</si>
  <si>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</si>
  <si>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</si>
  <si>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</si>
  <si>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</si>
  <si>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</si>
  <si>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</si>
  <si>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</si>
  <si>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</si>
  <si>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</si>
  <si>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</si>
  <si>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</si>
  <si>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</si>
  <si>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</si>
  <si>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</si>
  <si>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</si>
  <si>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</si>
  <si>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</si>
  <si>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</si>
  <si>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</si>
  <si>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</si>
  <si>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</si>
  <si>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</si>
  <si>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</si>
  <si>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</si>
  <si>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</si>
  <si>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</si>
  <si>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</si>
  <si>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</si>
  <si>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</si>
  <si>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</si>
  <si>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</si>
  <si>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</si>
  <si>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</si>
  <si>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</si>
  <si>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</si>
  <si>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</si>
  <si>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</si>
  <si>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</si>
  <si>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</si>
  <si>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</si>
  <si>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</si>
  <si>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</si>
  <si>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</si>
  <si>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</si>
  <si>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</si>
  <si>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</si>
  <si>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</si>
  <si>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</si>
  <si>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</si>
  <si>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</si>
  <si>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</si>
  <si>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</si>
  <si>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</si>
  <si>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</si>
  <si>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</si>
  <si>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</si>
  <si>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</si>
  <si>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</si>
  <si>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</si>
  <si>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</si>
  <si>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</si>
  <si>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</si>
  <si>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</si>
  <si>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</si>
  <si>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</si>
  <si>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</si>
  <si>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</si>
  <si>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</si>
  <si>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</si>
  <si>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</si>
  <si>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</si>
  <si>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</si>
  <si>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</si>
  <si>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</si>
  <si>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</si>
  <si>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</si>
  <si>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</si>
  <si>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</si>
  <si>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</si>
  <si>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</si>
  <si>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</si>
  <si>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</si>
  <si>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</si>
  <si>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</si>
  <si>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</si>
  <si>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</si>
  <si>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</si>
  <si>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</si>
  <si>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</si>
  <si>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</si>
  <si>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</si>
  <si>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</si>
  <si>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</si>
  <si>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</si>
  <si>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</si>
  <si>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</si>
  <si>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</si>
  <si>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</si>
  <si>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</si>
  <si>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</si>
  <si>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</si>
  <si>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</si>
  <si>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</si>
  <si>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</si>
  <si>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</si>
  <si>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</si>
  <si>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</si>
  <si>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</si>
  <si>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</si>
  <si>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</si>
  <si>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</si>
  <si>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</si>
  <si>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</si>
  <si>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</si>
  <si>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</si>
  <si>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</si>
  <si>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</si>
  <si>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</si>
  <si>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</si>
  <si>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</si>
  <si>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</si>
  <si>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</si>
  <si>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</si>
  <si>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</si>
  <si>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</si>
  <si>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</si>
  <si>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</si>
  <si>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</si>
  <si>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</si>
  <si>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</si>
  <si>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</si>
  <si>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</si>
  <si>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</si>
  <si>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</si>
  <si>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</si>
  <si>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</si>
  <si>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</si>
  <si>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</si>
  <si>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</si>
  <si>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</si>
  <si>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</si>
  <si>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</si>
  <si>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</si>
  <si>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</si>
  <si>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</si>
  <si>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</si>
  <si>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</si>
  <si>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</si>
  <si>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</si>
  <si>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</si>
  <si>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</si>
  <si>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</si>
  <si>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</si>
  <si>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</si>
  <si>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</si>
  <si>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</si>
  <si>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</si>
  <si>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</si>
  <si>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</si>
  <si>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</si>
  <si>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</si>
  <si>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</si>
  <si>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</si>
  <si>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</si>
  <si>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</si>
  <si>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</si>
  <si>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</si>
  <si>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</si>
  <si>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</si>
  <si>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</si>
  <si>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</si>
  <si>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</si>
  <si>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</si>
  <si>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</si>
  <si>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</si>
  <si>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</si>
  <si>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</si>
  <si>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</si>
  <si>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</si>
  <si>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</si>
  <si>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</si>
  <si>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</si>
  <si>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</si>
  <si>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</si>
  <si>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</si>
  <si>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</si>
  <si>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</si>
  <si>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</si>
  <si>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</si>
  <si>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</si>
  <si>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</si>
  <si>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</si>
  <si>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</si>
  <si>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</si>
  <si>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</si>
  <si>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</si>
  <si>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</si>
  <si>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</si>
  <si>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</si>
  <si>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</si>
  <si>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</si>
  <si>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</si>
  <si>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</si>
  <si>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</si>
  <si>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</si>
  <si>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</si>
  <si>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</si>
  <si>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</si>
  <si>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</si>
  <si>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</si>
  <si>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</si>
  <si>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</si>
  <si>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</si>
  <si>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</si>
  <si>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</si>
  <si>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</si>
  <si>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</si>
  <si>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</si>
  <si>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</si>
  <si>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</si>
  <si>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</si>
  <si>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</si>
  <si>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</si>
  <si>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</si>
  <si>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</si>
  <si>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</si>
  <si>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</si>
  <si>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</si>
  <si>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</si>
  <si>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</si>
  <si>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</si>
  <si>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</si>
  <si>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</si>
  <si>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</si>
  <si>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</si>
  <si>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</si>
  <si>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</si>
  <si>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</si>
  <si>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</si>
  <si>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</si>
  <si>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</si>
  <si>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</si>
  <si>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</si>
  <si>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</si>
  <si>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</si>
  <si>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</si>
  <si>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</si>
  <si>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</si>
  <si>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</si>
  <si>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</si>
  <si>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</si>
  <si>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</si>
  <si>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</si>
  <si>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</si>
  <si>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</si>
  <si>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</si>
  <si>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</si>
  <si>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</si>
  <si>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</si>
  <si>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</si>
  <si>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</si>
  <si>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</si>
  <si>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</si>
  <si>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</si>
  <si>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</si>
  <si>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</si>
  <si>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</si>
  <si>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</si>
  <si>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</si>
  <si>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</si>
  <si>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</si>
  <si>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</si>
  <si>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</si>
  <si>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</si>
  <si>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</si>
  <si>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</si>
  <si>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</si>
  <si>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</si>
  <si>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</si>
  <si>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</si>
  <si>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</si>
  <si>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</si>
  <si>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</si>
  <si>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</si>
  <si>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</si>
  <si>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</si>
  <si>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</si>
  <si>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</si>
  <si>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</si>
  <si>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</si>
  <si>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</si>
  <si>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</si>
  <si>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</si>
  <si>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</si>
  <si>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</si>
  <si>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</si>
  <si>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</si>
  <si>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</si>
  <si>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</si>
  <si>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</si>
  <si>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</si>
  <si>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</si>
  <si>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</si>
  <si>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</si>
  <si>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</si>
  <si>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</si>
  <si>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</si>
  <si>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</si>
  <si>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</si>
  <si>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</si>
  <si>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</si>
  <si>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</si>
  <si>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</si>
  <si>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</si>
  <si>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</si>
  <si>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</si>
  <si>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</si>
  <si>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</si>
  <si>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</si>
  <si>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</si>
  <si>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</si>
  <si>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</si>
  <si>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</si>
  <si>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</si>
  <si>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</si>
  <si>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</si>
  <si>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</si>
  <si>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</si>
  <si>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</si>
  <si>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</si>
  <si>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</si>
  <si>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</si>
  <si>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</si>
  <si>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</si>
  <si>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</si>
  <si>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</si>
  <si>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</si>
  <si>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</si>
  <si>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</si>
  <si>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</si>
  <si>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</si>
  <si>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</si>
  <si>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</si>
  <si>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</si>
  <si>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</si>
  <si>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</si>
  <si>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</si>
  <si>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</si>
  <si>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</si>
  <si>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</si>
  <si>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</si>
  <si>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</si>
  <si>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</si>
  <si>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</si>
  <si>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</si>
  <si>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</si>
  <si>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</si>
  <si>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</si>
  <si>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</si>
  <si>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</si>
  <si>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</si>
  <si>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</si>
  <si>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</si>
  <si>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</si>
  <si>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</si>
  <si>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</si>
  <si>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</si>
  <si>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</si>
  <si>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</si>
  <si>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</si>
  <si>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</si>
  <si>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</si>
  <si>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</si>
  <si>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</si>
  <si>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</si>
  <si>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</si>
  <si>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</si>
  <si>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</si>
  <si>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</si>
  <si>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</si>
  <si>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</si>
  <si>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</si>
  <si>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</si>
  <si>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</si>
  <si>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</si>
  <si>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</si>
  <si>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</si>
  <si>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</si>
  <si>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</si>
  <si>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</si>
  <si>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</si>
  <si>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</si>
  <si>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</si>
  <si>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</si>
  <si>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</si>
  <si>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</si>
  <si>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</si>
  <si>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</si>
  <si>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</si>
  <si>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</si>
  <si>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</si>
  <si>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</si>
  <si>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</si>
  <si>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</si>
  <si>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</si>
  <si>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</si>
  <si>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</si>
  <si>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</si>
  <si>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</si>
  <si>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</si>
  <si>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</si>
  <si>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</si>
  <si>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</si>
  <si>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</si>
  <si>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</si>
  <si>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</si>
  <si>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</si>
  <si>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</si>
  <si>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</si>
  <si>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</si>
  <si>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</si>
  <si>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</si>
  <si>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</si>
  <si>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</si>
  <si>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</si>
  <si>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</si>
  <si>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</si>
  <si>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</si>
  <si>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</si>
  <si>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</si>
  <si>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</si>
  <si>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</si>
  <si>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</si>
  <si>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</si>
  <si>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</si>
  <si>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</si>
  <si>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</si>
  <si>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</si>
  <si>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</si>
  <si>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</si>
  <si>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</si>
  <si>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</si>
  <si>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</si>
  <si>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</si>
  <si>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</si>
  <si>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</si>
  <si>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</si>
  <si>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</si>
  <si>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</si>
  <si>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</si>
  <si>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</si>
  <si>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</si>
  <si>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</si>
  <si>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</si>
  <si>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</si>
  <si>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</si>
  <si>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</si>
  <si>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</si>
  <si>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</si>
  <si>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</si>
  <si>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</si>
  <si>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</si>
  <si>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</si>
  <si>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</si>
  <si>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</si>
  <si>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</si>
  <si>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</si>
  <si>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</si>
  <si>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</si>
  <si>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</si>
  <si>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</si>
  <si>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</si>
  <si>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</si>
  <si>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</si>
  <si>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</si>
  <si>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</si>
  <si>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</si>
  <si>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</si>
  <si>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</si>
  <si>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</si>
  <si>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</si>
  <si>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</si>
  <si>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</si>
  <si>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</si>
  <si>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</si>
  <si>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</si>
  <si>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</si>
  <si>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</si>
  <si>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</si>
  <si>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</si>
  <si>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</si>
  <si>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</si>
  <si>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</si>
  <si>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</si>
  <si>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</si>
  <si>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</si>
  <si>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</si>
  <si>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</si>
  <si>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</si>
  <si>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</si>
  <si>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</si>
  <si>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</si>
  <si>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</si>
  <si>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</si>
  <si>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</si>
  <si>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</si>
  <si>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</si>
  <si>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</si>
  <si>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</si>
  <si>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</si>
  <si>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</si>
  <si>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</si>
  <si>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</si>
  <si>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</si>
  <si>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</si>
  <si>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</si>
  <si>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</si>
  <si>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</si>
  <si>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</si>
  <si>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</si>
  <si>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</si>
  <si>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</si>
  <si>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</si>
  <si>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</si>
  <si>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</si>
  <si>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</si>
  <si>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</si>
  <si>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</si>
  <si>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</si>
  <si>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</si>
  <si>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</si>
  <si>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</si>
  <si>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</si>
  <si>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</si>
  <si>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</si>
  <si>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</si>
  <si>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</si>
  <si>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</si>
  <si>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</si>
  <si>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</si>
  <si>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</si>
  <si>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</si>
  <si>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</si>
  <si>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</si>
  <si>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</si>
  <si>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</si>
  <si>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</si>
  <si>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</si>
  <si>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</si>
  <si>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</si>
  <si>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</si>
  <si>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</si>
  <si>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</si>
  <si>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</si>
  <si>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</si>
  <si>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</si>
  <si>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</si>
  <si>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</si>
  <si>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</si>
  <si>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</si>
  <si>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</si>
  <si>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</si>
  <si>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</si>
  <si>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</si>
  <si>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</si>
  <si>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</si>
  <si>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</si>
  <si>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</si>
  <si>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</si>
  <si>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</si>
  <si>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</si>
  <si>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</si>
  <si>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</si>
  <si>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</si>
  <si>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</si>
  <si>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</si>
  <si>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</si>
  <si>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</si>
  <si>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</si>
  <si>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</si>
  <si>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</si>
  <si>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</si>
  <si>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</si>
  <si>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</si>
  <si>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</si>
  <si>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</si>
  <si>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</si>
  <si>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</si>
  <si>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</si>
  <si>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</si>
  <si>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</si>
  <si>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</si>
  <si>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</si>
  <si>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</si>
  <si>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</si>
  <si>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</si>
  <si>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</si>
  <si>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</si>
  <si>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</si>
  <si>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</si>
  <si>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</si>
  <si>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</si>
  <si>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</si>
  <si>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</si>
  <si>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</si>
  <si>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</si>
  <si>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</si>
  <si>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</si>
  <si>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</si>
  <si>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</si>
  <si>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</si>
  <si>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</si>
  <si>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</si>
  <si>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</si>
  <si>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</si>
  <si>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</si>
  <si>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</si>
  <si>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</si>
  <si>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</si>
  <si>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</si>
  <si>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</si>
  <si>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</si>
  <si>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</si>
  <si>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</si>
  <si>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</si>
  <si>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</si>
  <si>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</si>
  <si>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</si>
  <si>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</si>
  <si>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</si>
  <si>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</si>
  <si>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</si>
  <si>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</si>
  <si>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</si>
  <si>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</si>
  <si>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</si>
  <si>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</si>
  <si>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</si>
  <si>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</si>
  <si>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</si>
  <si>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</si>
  <si>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</si>
  <si>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</si>
  <si>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</si>
  <si>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</si>
  <si>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</si>
  <si>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</si>
  <si>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</si>
  <si>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</si>
  <si>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</si>
  <si>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</si>
  <si>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</si>
  <si>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</si>
  <si>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</si>
  <si>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</si>
  <si>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</si>
  <si>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</si>
  <si>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</si>
  <si>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</si>
  <si>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</si>
  <si>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</si>
  <si>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</si>
  <si>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</si>
  <si>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</si>
  <si>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</si>
  <si>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</si>
  <si>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</si>
  <si>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</si>
  <si>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</si>
  <si>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</si>
  <si>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</si>
  <si>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</si>
  <si>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</si>
  <si>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</si>
  <si>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</si>
  <si>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</si>
  <si>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</si>
  <si>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</si>
  <si>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</si>
  <si>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</si>
  <si>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</si>
  <si>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</si>
  <si>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</si>
  <si>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</si>
  <si>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</si>
  <si>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</si>
  <si>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</si>
  <si>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</si>
  <si>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</si>
  <si>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</si>
  <si>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</si>
  <si>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</si>
  <si>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</si>
  <si>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</si>
  <si>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</si>
  <si>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</si>
  <si>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</si>
  <si>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</si>
  <si>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</si>
  <si>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</si>
  <si>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</si>
  <si>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</si>
  <si>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</si>
  <si>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</si>
  <si>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</si>
  <si>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</si>
  <si>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</si>
  <si>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</si>
  <si>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</si>
  <si>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</si>
  <si>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</si>
  <si>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</si>
  <si>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</si>
  <si>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</si>
  <si>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</si>
  <si>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</si>
  <si>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</si>
  <si>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</si>
  <si>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</si>
  <si>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</si>
  <si>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</si>
  <si>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</si>
  <si>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</si>
  <si>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</si>
  <si>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</si>
  <si>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</si>
  <si>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</si>
  <si>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</si>
  <si>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</si>
  <si>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</si>
  <si>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</si>
  <si>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</si>
  <si>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</si>
  <si>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</si>
  <si>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</si>
  <si>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</si>
  <si>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</si>
  <si>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</si>
  <si>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</si>
  <si>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</si>
  <si>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</si>
  <si>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</si>
  <si>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</si>
  <si>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</si>
  <si>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</si>
  <si>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</si>
  <si>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</si>
  <si>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</si>
  <si>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</si>
  <si>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</si>
  <si>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</si>
  <si>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</si>
  <si>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</si>
  <si>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</si>
  <si>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</si>
  <si>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</si>
  <si>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</si>
  <si>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</si>
  <si>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</si>
  <si>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</si>
  <si>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</si>
  <si>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</si>
  <si>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</si>
  <si>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</si>
  <si>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</si>
  <si>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</si>
  <si>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</si>
  <si>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</si>
  <si>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</si>
  <si>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</si>
  <si>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</si>
  <si>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</si>
  <si>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</si>
  <si>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</si>
  <si>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</si>
  <si>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</si>
  <si>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</si>
  <si>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</si>
  <si>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</si>
  <si>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</si>
  <si>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</si>
  <si>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</si>
  <si>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</si>
  <si>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</si>
  <si>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</si>
  <si>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</si>
  <si>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</si>
  <si>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</si>
  <si>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</si>
  <si>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</si>
  <si>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</si>
  <si>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</si>
  <si>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</si>
  <si>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</si>
  <si>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</si>
  <si>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</si>
  <si>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</si>
  <si>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</si>
  <si>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</si>
  <si>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</si>
  <si>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</si>
  <si>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</si>
  <si>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</si>
  <si>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</si>
  <si>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</si>
  <si>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</si>
  <si>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</si>
  <si>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</si>
  <si>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</si>
  <si>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</si>
  <si>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</si>
  <si>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</si>
  <si>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</si>
  <si>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</si>
  <si>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</si>
  <si>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</si>
  <si>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</si>
  <si>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</si>
  <si>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</si>
  <si>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</si>
  <si>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</si>
  <si>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</si>
  <si>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</si>
  <si>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</si>
  <si>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</si>
  <si>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</si>
  <si>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</si>
  <si>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</si>
  <si>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</si>
  <si>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</si>
  <si>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</si>
  <si>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</si>
  <si>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</si>
  <si>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</si>
  <si>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</si>
  <si>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</si>
  <si>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</si>
  <si>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</si>
  <si>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</si>
  <si>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</si>
  <si>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</si>
  <si>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</si>
  <si>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</si>
  <si>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</si>
  <si>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</si>
  <si>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</si>
  <si>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</si>
  <si>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</si>
  <si>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</si>
  <si>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</si>
  <si>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</si>
  <si>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</si>
  <si>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</si>
  <si>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</si>
  <si>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</si>
  <si>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</si>
  <si>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</si>
  <si>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</si>
  <si>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</si>
  <si>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</si>
  <si>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</si>
  <si>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</si>
  <si>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</si>
  <si>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</si>
  <si>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</si>
  <si>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</si>
  <si>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</si>
  <si>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</si>
  <si>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</si>
  <si>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</si>
  <si>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</si>
  <si>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</si>
  <si>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</si>
  <si>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</si>
  <si>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</si>
  <si>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</si>
  <si>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</si>
  <si>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</si>
  <si>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</si>
  <si>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</si>
  <si>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</si>
  <si>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</si>
  <si>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</si>
  <si>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</si>
  <si>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</si>
  <si>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</si>
  <si>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</si>
  <si>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</si>
  <si>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</si>
  <si>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</si>
  <si>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</si>
  <si>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</si>
  <si>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</si>
  <si>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</si>
  <si>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</si>
  <si>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</si>
  <si>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</si>
  <si>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</si>
  <si>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</si>
  <si>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</si>
  <si>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</si>
  <si>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</si>
  <si>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</si>
  <si>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</si>
  <si>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</si>
  <si>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</si>
  <si>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</si>
  <si>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</si>
  <si>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</si>
  <si>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</si>
  <si>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</si>
  <si>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</si>
  <si>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</si>
  <si>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</si>
  <si>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</si>
  <si>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</si>
  <si>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</si>
  <si>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</si>
  <si>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</si>
  <si>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</si>
  <si>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</si>
  <si>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</si>
  <si>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</si>
  <si>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</si>
  <si>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</si>
  <si>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</si>
  <si>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</si>
  <si>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</si>
  <si>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</si>
  <si>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</si>
  <si>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</si>
  <si>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</si>
  <si>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</si>
  <si>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</si>
  <si>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</si>
  <si>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</si>
  <si>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</si>
  <si>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</si>
  <si>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</si>
  <si>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</si>
  <si>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</si>
  <si>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</si>
  <si>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</si>
  <si>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</si>
  <si>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</si>
  <si>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</si>
  <si>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</si>
  <si>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</si>
  <si>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</si>
  <si>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</si>
  <si>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</si>
  <si>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</si>
  <si>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</si>
  <si>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</si>
  <si>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</si>
  <si>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</si>
  <si>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</si>
  <si>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</si>
  <si>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</si>
  <si>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</si>
  <si>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</si>
  <si>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</si>
  <si>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</si>
  <si>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</si>
  <si>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</si>
  <si>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</si>
  <si>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</si>
  <si>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</si>
  <si>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</si>
  <si>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</si>
  <si>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</si>
  <si>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</si>
  <si>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</si>
  <si>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</si>
  <si>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</si>
  <si>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</si>
  <si>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</si>
  <si>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</si>
  <si>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</si>
  <si>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</si>
  <si>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</si>
  <si>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</si>
  <si>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</si>
  <si>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</si>
  <si>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</si>
  <si>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</si>
  <si>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</si>
  <si>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</si>
  <si>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</si>
  <si>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</si>
  <si>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</si>
  <si>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</si>
  <si>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</si>
  <si>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</si>
  <si>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</si>
  <si>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</si>
  <si>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</si>
  <si>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</si>
  <si>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</si>
  <si>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</si>
  <si>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</si>
  <si>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</si>
  <si>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</si>
  <si>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</si>
  <si>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</si>
  <si>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</si>
  <si>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</si>
  <si>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</si>
  <si>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</si>
  <si>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</si>
  <si>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</si>
  <si>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</si>
  <si>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</si>
  <si>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</si>
  <si>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</si>
  <si>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</si>
  <si>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</si>
  <si>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</si>
  <si>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</si>
  <si>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</si>
  <si>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</si>
  <si>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</si>
  <si>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</si>
  <si>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</si>
  <si>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</si>
  <si>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</si>
  <si>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</si>
  <si>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</si>
  <si>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</si>
  <si>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</si>
  <si>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</si>
  <si>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</si>
  <si>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</si>
  <si>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</si>
  <si>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</si>
  <si>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</si>
  <si>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</si>
  <si>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</si>
  <si>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</si>
  <si>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</si>
  <si>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</si>
  <si>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</si>
  <si>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</si>
  <si>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</si>
  <si>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</si>
  <si>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</si>
  <si>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</si>
  <si>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</si>
  <si>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</si>
  <si>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</si>
  <si>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</si>
  <si>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</si>
  <si>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</si>
  <si>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</si>
  <si>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</si>
  <si>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</si>
  <si>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</si>
  <si>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</si>
  <si>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</si>
  <si>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</si>
  <si>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</si>
  <si>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</si>
  <si>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</si>
  <si>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</si>
  <si>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</si>
  <si>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</si>
  <si>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</si>
  <si>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</si>
  <si>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</si>
  <si>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</si>
  <si>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</si>
  <si>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</si>
  <si>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</si>
  <si>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</si>
  <si>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</si>
  <si>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</si>
  <si>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</si>
  <si>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</si>
  <si>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</si>
  <si>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</si>
  <si>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</si>
  <si>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</si>
  <si>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</si>
  <si>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</si>
  <si>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</si>
  <si>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</si>
  <si>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</si>
  <si>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</si>
  <si>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</si>
  <si>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</si>
  <si>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</si>
  <si>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</si>
  <si>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</si>
  <si>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</si>
  <si>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</si>
  <si>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</si>
  <si>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</si>
  <si>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</si>
  <si>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</si>
  <si>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</si>
  <si>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</si>
  <si>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</si>
  <si>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</si>
  <si>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</si>
  <si>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</si>
  <si>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</si>
  <si>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</si>
  <si>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</si>
  <si>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</si>
  <si>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</si>
  <si>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</si>
  <si>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</si>
  <si>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</si>
  <si>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</si>
  <si>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</si>
  <si>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</si>
  <si>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</si>
  <si>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</si>
  <si>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</si>
  <si>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</si>
  <si>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</si>
  <si>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</si>
  <si>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</si>
  <si>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</si>
  <si>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</si>
  <si>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</si>
  <si>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</si>
  <si>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</si>
  <si>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</si>
  <si>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</si>
  <si>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</si>
  <si>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</si>
  <si>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</si>
  <si>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</si>
  <si>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</si>
  <si>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</si>
  <si>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</si>
  <si>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</si>
  <si>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</si>
  <si>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</si>
  <si>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</si>
  <si>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</si>
  <si>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</si>
  <si>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</si>
  <si>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</si>
  <si>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</si>
  <si>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</si>
  <si>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</si>
  <si>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</si>
  <si>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</si>
  <si>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</si>
  <si>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</si>
  <si>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</si>
  <si>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</si>
  <si>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</si>
  <si>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</si>
  <si>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</si>
  <si>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</si>
  <si>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</si>
  <si>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</si>
  <si>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</si>
  <si>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</si>
  <si>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</si>
  <si>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</si>
  <si>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</si>
  <si>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</si>
  <si>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</si>
  <si>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</si>
  <si>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</si>
  <si>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</si>
  <si>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</si>
  <si>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</si>
  <si>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</si>
  <si>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</si>
  <si>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</si>
  <si>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</si>
  <si>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</si>
  <si>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</si>
  <si>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</si>
  <si>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</si>
  <si>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</si>
  <si>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</si>
  <si>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</si>
  <si>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</si>
  <si>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</si>
  <si>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</si>
  <si>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</si>
  <si>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</si>
  <si>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</si>
  <si>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</si>
  <si>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</si>
  <si>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</si>
  <si>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</si>
  <si>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</si>
  <si>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</si>
  <si>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</si>
  <si>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</si>
  <si>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</si>
  <si>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</si>
  <si>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</si>
  <si>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</si>
  <si>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</si>
  <si>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</si>
  <si>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</si>
  <si>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</si>
  <si>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</si>
  <si>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</si>
  <si>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</si>
  <si>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</si>
  <si>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</si>
  <si>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</si>
  <si>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</si>
  <si>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</si>
  <si>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</si>
  <si>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</si>
  <si>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</si>
  <si>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</si>
  <si>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</si>
  <si>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</si>
  <si>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</si>
  <si>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</si>
  <si>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</si>
  <si>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</si>
  <si>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</si>
  <si>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</si>
  <si>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</si>
  <si>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</si>
  <si>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</si>
  <si>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</si>
  <si>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</si>
  <si>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</si>
  <si>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</si>
  <si>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</si>
  <si>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</si>
  <si>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</si>
  <si>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</si>
  <si>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</si>
  <si>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</si>
  <si>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</si>
  <si>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</si>
  <si>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</si>
  <si>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</si>
  <si>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</si>
  <si>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</si>
  <si>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</si>
  <si>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</si>
  <si>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</si>
  <si>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</si>
  <si>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</si>
  <si>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</si>
  <si>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</si>
  <si>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</si>
  <si>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</si>
  <si>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</si>
  <si>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</si>
  <si>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</si>
  <si>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</si>
  <si>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</si>
  <si>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</si>
  <si>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</si>
  <si>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</si>
  <si>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</si>
  <si>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</si>
  <si>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</si>
  <si>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</si>
  <si>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</si>
  <si>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</si>
  <si>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</si>
  <si>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</si>
  <si>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</si>
  <si>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</si>
  <si>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</si>
  <si>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</si>
  <si>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</si>
  <si>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</si>
  <si>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</si>
  <si>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</si>
  <si>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</si>
  <si>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</si>
  <si>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</si>
  <si>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</si>
  <si>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</si>
  <si>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</si>
  <si>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</si>
  <si>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</si>
  <si>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</si>
  <si>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</si>
  <si>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</si>
  <si>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</si>
  <si>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</si>
  <si>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</si>
  <si>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</si>
  <si>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</si>
  <si>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</si>
  <si>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</si>
  <si>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</si>
  <si>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</si>
  <si>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</si>
  <si>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</si>
  <si>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</si>
  <si>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</si>
  <si>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</si>
  <si>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</si>
  <si>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</si>
  <si>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</si>
  <si>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</si>
  <si>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</si>
  <si>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</si>
  <si>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</si>
  <si>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</si>
  <si>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</si>
  <si>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</si>
  <si>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</si>
  <si>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</si>
  <si>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</si>
  <si>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</si>
  <si>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</si>
  <si>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</si>
  <si>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</si>
  <si>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</si>
  <si>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</si>
  <si>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</si>
  <si>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</si>
  <si>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</si>
  <si>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</si>
  <si>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</si>
  <si>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</si>
  <si>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</si>
  <si>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</si>
  <si>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</si>
  <si>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</si>
  <si>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</si>
  <si>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</si>
  <si>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</si>
  <si>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</si>
  <si>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</si>
  <si>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</si>
  <si>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</si>
  <si>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</si>
  <si>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</si>
  <si>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</si>
  <si>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</si>
  <si>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</si>
  <si>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</si>
  <si>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</si>
  <si>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</si>
  <si>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</si>
  <si>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</si>
  <si>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</si>
  <si>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</si>
  <si>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</si>
  <si>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</si>
  <si>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</si>
  <si>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</si>
  <si>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</si>
  <si>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</si>
  <si>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</si>
  <si>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</si>
  <si>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</si>
  <si>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</si>
  <si>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</si>
  <si>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</si>
  <si>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</si>
  <si>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</si>
  <si>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</si>
  <si>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</si>
  <si>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</si>
  <si>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</si>
  <si>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</si>
  <si>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</si>
  <si>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</si>
  <si>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</si>
  <si>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</si>
  <si>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</si>
  <si>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</si>
  <si>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</si>
  <si>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</si>
  <si>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</si>
  <si>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</si>
  <si>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</si>
  <si>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</si>
  <si>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</si>
  <si>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</si>
  <si>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</si>
  <si>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</si>
  <si>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</si>
  <si>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</si>
  <si>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</si>
  <si>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</si>
  <si>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</si>
  <si>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</si>
  <si>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</si>
  <si>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</si>
  <si>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</si>
  <si>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</si>
  <si>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</si>
  <si>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</si>
  <si>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</si>
  <si>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</si>
  <si>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</si>
  <si>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</si>
  <si>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</si>
  <si>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</si>
  <si>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</si>
  <si>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</si>
  <si>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</si>
  <si>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</si>
  <si>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</si>
  <si>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</si>
  <si>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</si>
  <si>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</si>
  <si>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</si>
  <si>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</si>
  <si>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</si>
  <si>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</si>
  <si>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</si>
  <si>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</si>
  <si>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</si>
  <si>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</si>
  <si>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</si>
  <si>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</si>
  <si>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</si>
  <si>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</si>
  <si>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</si>
  <si>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</si>
  <si>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</si>
  <si>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</si>
  <si>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</si>
  <si>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</si>
  <si>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</si>
  <si>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</si>
  <si>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</si>
  <si>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</si>
  <si>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</si>
  <si>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</si>
  <si>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</si>
  <si>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</si>
  <si>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</si>
  <si>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</si>
  <si>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</si>
  <si>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</si>
  <si>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</si>
  <si>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</si>
  <si>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</si>
  <si>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</si>
  <si>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</si>
  <si>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</si>
  <si>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</si>
  <si>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</si>
  <si>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</si>
  <si>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</si>
  <si>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</si>
  <si>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</si>
  <si>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</si>
  <si>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</si>
  <si>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</si>
  <si>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</si>
  <si>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</si>
  <si>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</si>
  <si>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</si>
  <si>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</si>
  <si>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</si>
  <si>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</si>
  <si>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</si>
  <si>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</si>
  <si>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</si>
  <si>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</si>
  <si>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</si>
  <si>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</si>
  <si>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</si>
  <si>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</si>
  <si>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</si>
  <si>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</si>
  <si>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</si>
  <si>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</si>
  <si>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</si>
  <si>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</si>
  <si>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</si>
  <si>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</si>
  <si>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</si>
  <si>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</si>
  <si>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</si>
  <si>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</si>
  <si>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</si>
  <si>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</si>
  <si>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</si>
  <si>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</si>
  <si>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</si>
  <si>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</si>
  <si>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</si>
  <si>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</si>
  <si>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</si>
  <si>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</si>
  <si>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</si>
  <si>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</si>
  <si>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</si>
  <si>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</si>
  <si>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</si>
  <si>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</si>
  <si>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</si>
  <si>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</si>
  <si>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</si>
  <si>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</si>
  <si>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</si>
  <si>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</si>
  <si>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</si>
  <si>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</si>
  <si>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</si>
  <si>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</si>
  <si>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</si>
  <si>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</si>
  <si>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</si>
  <si>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</si>
  <si>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</si>
  <si>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</si>
  <si>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</si>
  <si>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</si>
  <si>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</si>
  <si>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</si>
  <si>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</si>
  <si>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</si>
  <si>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</si>
  <si>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</si>
  <si>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</si>
  <si>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</si>
  <si>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</si>
  <si>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</si>
  <si>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</si>
  <si>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</si>
  <si>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</si>
  <si>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</si>
  <si>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</si>
  <si>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</si>
  <si>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</si>
  <si>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</si>
  <si>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</si>
  <si>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</si>
  <si>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</si>
  <si>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</si>
  <si>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</si>
  <si>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</si>
  <si>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</si>
  <si>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</si>
  <si>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</si>
  <si>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</si>
  <si>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</si>
  <si>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</si>
  <si>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</si>
  <si>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</si>
  <si>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</si>
  <si>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</si>
  <si>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</si>
  <si>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</si>
  <si>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</si>
  <si>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</si>
  <si>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</si>
  <si>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</si>
  <si>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</si>
  <si>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</si>
  <si>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</si>
  <si>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</si>
  <si>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</si>
  <si>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</si>
  <si>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</si>
  <si>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</si>
  <si>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</si>
  <si>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</si>
  <si>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</si>
  <si>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</si>
  <si>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</si>
  <si>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</si>
  <si>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</si>
  <si>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</si>
  <si>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</si>
  <si>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</si>
  <si>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</si>
  <si>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</si>
  <si>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</si>
  <si>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</si>
  <si>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</si>
  <si>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</si>
  <si>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</si>
  <si>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</si>
  <si>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</si>
  <si>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</si>
  <si>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</si>
  <si>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</si>
  <si>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</si>
  <si>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</si>
  <si>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</si>
  <si>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</si>
  <si>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</si>
  <si>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</si>
  <si>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</si>
  <si>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</si>
  <si>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</si>
  <si>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</si>
  <si>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</si>
  <si>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</si>
  <si>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</si>
  <si>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</si>
  <si>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</si>
  <si>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</si>
  <si>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</si>
  <si>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</si>
  <si>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</si>
  <si>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</si>
  <si>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</si>
  <si>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</si>
  <si>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</si>
  <si>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</si>
  <si>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</si>
  <si>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</si>
  <si>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</si>
  <si>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</si>
  <si>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</si>
  <si>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</si>
  <si>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</si>
  <si>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</si>
  <si>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</si>
  <si>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</si>
  <si>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</si>
  <si>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</si>
  <si>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</si>
  <si>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</si>
  <si>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</si>
  <si>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</si>
  <si>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</si>
  <si>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</si>
  <si>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</si>
  <si>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</si>
  <si>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</si>
  <si>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</si>
  <si>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</si>
  <si>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</si>
  <si>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</si>
  <si>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</si>
  <si>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</si>
  <si>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</si>
  <si>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</si>
  <si>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</si>
  <si>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</si>
  <si>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</si>
  <si>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</si>
  <si>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</si>
  <si>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</si>
  <si>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</si>
  <si>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</si>
  <si>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</si>
  <si>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</si>
  <si>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</si>
  <si>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</si>
  <si>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</si>
  <si>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</si>
  <si>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</si>
  <si>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</si>
  <si>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</si>
  <si>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</si>
  <si>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</si>
  <si>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</si>
  <si>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</si>
  <si>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</si>
  <si>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</si>
  <si>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</si>
  <si>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</si>
  <si>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</si>
  <si>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</si>
  <si>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</si>
  <si>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</si>
  <si>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</si>
  <si>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</si>
  <si>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</si>
  <si>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</si>
  <si>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</si>
  <si>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</si>
  <si>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</si>
  <si>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</si>
  <si>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</si>
  <si>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</si>
  <si>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</si>
  <si>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</si>
  <si>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</si>
  <si>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</si>
  <si>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</si>
  <si>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</si>
  <si>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</si>
  <si>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</si>
  <si>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</si>
  <si>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</si>
  <si>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</si>
  <si>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</si>
  <si>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</si>
  <si>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</si>
  <si>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</si>
  <si>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</si>
  <si>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</si>
  <si>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</si>
  <si>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</si>
  <si>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</si>
  <si>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</si>
  <si>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</si>
  <si>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</si>
  <si>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</si>
  <si>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</si>
  <si>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</si>
  <si>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</si>
  <si>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</si>
  <si>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</si>
  <si>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</si>
  <si>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</si>
  <si>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</si>
  <si>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</si>
  <si>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</si>
  <si>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</si>
  <si>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</si>
  <si>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</si>
  <si>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</si>
  <si>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</si>
  <si>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</si>
  <si>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</si>
  <si>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</si>
  <si>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</si>
  <si>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</si>
  <si>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</si>
  <si>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</si>
  <si>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</si>
  <si>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</si>
  <si>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</si>
  <si>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</si>
  <si>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</si>
  <si>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</si>
  <si>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</si>
  <si>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</si>
  <si>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</si>
  <si>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</si>
  <si>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</si>
  <si>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</si>
  <si>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</si>
  <si>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</si>
  <si>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</si>
  <si>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</si>
  <si>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</si>
  <si>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</si>
  <si>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</si>
  <si>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</si>
  <si>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</si>
  <si>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</si>
  <si>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</si>
  <si>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</si>
  <si>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</si>
  <si>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</si>
  <si>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</si>
  <si>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</si>
  <si>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</si>
  <si>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</si>
  <si>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</si>
  <si>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</si>
  <si>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</si>
  <si>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</si>
  <si>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</si>
  <si>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</si>
  <si>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</si>
  <si>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</si>
  <si>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</si>
  <si>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</si>
  <si>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</si>
  <si>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</si>
  <si>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</si>
  <si>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</si>
  <si>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</si>
  <si>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</si>
  <si>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</si>
  <si>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</si>
  <si>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</si>
  <si>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</si>
  <si>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</si>
  <si>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</si>
  <si>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</si>
  <si>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</si>
  <si>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</si>
  <si>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</si>
  <si>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</si>
  <si>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</si>
  <si>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</si>
  <si>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</si>
  <si>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</si>
  <si>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</si>
  <si>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</si>
  <si>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</si>
  <si>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</si>
  <si>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</si>
  <si>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</si>
  <si>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</si>
  <si>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</si>
  <si>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</si>
  <si>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</si>
  <si>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</si>
  <si>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</si>
  <si>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</si>
  <si>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</si>
  <si>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</si>
  <si>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</si>
  <si>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</si>
  <si>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</si>
  <si>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</si>
  <si>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</si>
  <si>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</si>
  <si>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</si>
  <si>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</si>
  <si>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</si>
  <si>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</si>
  <si>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</si>
  <si>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</si>
  <si>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</si>
  <si>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</si>
  <si>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</si>
  <si>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</si>
  <si>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</si>
  <si>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</si>
  <si>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</si>
  <si>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</si>
  <si>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</si>
  <si>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</si>
  <si>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</si>
  <si>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</si>
  <si>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</si>
  <si>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</si>
  <si>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</si>
  <si>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</si>
  <si>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</si>
  <si>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</si>
  <si>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</si>
  <si>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</si>
  <si>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</si>
  <si>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</si>
  <si>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</si>
  <si>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</si>
  <si>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</si>
  <si>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</si>
  <si>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</si>
  <si>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</si>
  <si>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</si>
  <si>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</si>
  <si>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</si>
  <si>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</si>
  <si>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</si>
  <si>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</si>
  <si>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</si>
  <si>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</si>
  <si>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</si>
  <si>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</si>
  <si>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</si>
  <si>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</si>
  <si>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</si>
  <si>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</si>
  <si>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</si>
  <si>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</si>
  <si>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</si>
  <si>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</si>
  <si>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</si>
  <si>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</si>
  <si>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</si>
  <si>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</si>
  <si>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</si>
  <si>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</si>
  <si>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</si>
  <si>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</si>
  <si>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</si>
  <si>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</si>
  <si>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</si>
  <si>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</si>
  <si>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</si>
  <si>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</si>
  <si>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</si>
  <si>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</si>
  <si>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</si>
  <si>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</si>
  <si>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</si>
  <si>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</si>
  <si>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</si>
  <si>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</si>
  <si>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</si>
  <si>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</si>
  <si>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</si>
  <si>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</si>
  <si>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</si>
  <si>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</si>
  <si>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</si>
  <si>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</si>
  <si>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</si>
  <si>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</si>
  <si>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</si>
  <si>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</si>
  <si>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</si>
  <si>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</si>
  <si>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</si>
  <si>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</si>
  <si>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</si>
  <si>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</si>
  <si>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</si>
  <si>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</si>
  <si>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</si>
  <si>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</si>
  <si>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</si>
  <si>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</si>
  <si>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</si>
  <si>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</si>
  <si>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</si>
  <si>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</si>
  <si>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</si>
  <si>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</si>
  <si>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</si>
  <si>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</si>
  <si>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</si>
  <si>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</si>
  <si>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</si>
  <si>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</si>
  <si>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</si>
  <si>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</si>
  <si>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</si>
  <si>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</si>
  <si>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</si>
  <si>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</si>
  <si>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</si>
  <si>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</si>
  <si>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</si>
  <si>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</si>
  <si>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</si>
  <si>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</si>
  <si>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</si>
  <si>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</si>
  <si>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</si>
  <si>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</si>
  <si>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</si>
  <si>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</si>
  <si>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</si>
  <si>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</si>
  <si>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</si>
  <si>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</si>
  <si>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</si>
  <si>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</si>
  <si>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</si>
  <si>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</si>
  <si>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</si>
  <si>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</si>
  <si>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</si>
  <si>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</si>
  <si>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</si>
  <si>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</si>
  <si>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</si>
  <si>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</si>
  <si>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</si>
  <si>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</si>
  <si>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</si>
  <si>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</si>
  <si>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</si>
  <si>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</si>
  <si>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</si>
  <si>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</si>
  <si>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</si>
  <si>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</si>
  <si>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</si>
  <si>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</si>
  <si>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</si>
  <si>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</si>
  <si>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</si>
  <si>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</si>
  <si>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</si>
  <si>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</si>
  <si>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</si>
  <si>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</si>
  <si>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</si>
  <si>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</si>
  <si>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</si>
  <si>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</si>
  <si>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</si>
  <si>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</si>
  <si>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</si>
  <si>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</si>
  <si>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</si>
  <si>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</si>
  <si>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</si>
  <si>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</si>
  <si>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</si>
  <si>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</si>
  <si>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</si>
  <si>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</si>
  <si>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</si>
  <si>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</si>
  <si>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</si>
  <si>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</si>
  <si>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</si>
  <si>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</si>
  <si>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</si>
  <si>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</si>
  <si>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</si>
  <si>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</si>
  <si>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</si>
  <si>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</si>
  <si>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</si>
  <si>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</si>
  <si>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</si>
  <si>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</si>
  <si>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</si>
  <si>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</si>
  <si>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</si>
  <si>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</si>
  <si>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</si>
  <si>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</si>
  <si>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</si>
  <si>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</si>
  <si>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</si>
  <si>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</si>
  <si>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</si>
  <si>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</si>
  <si>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</si>
  <si>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</si>
  <si>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</si>
  <si>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</si>
  <si>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</si>
  <si>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</si>
  <si>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</si>
  <si>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</si>
  <si>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</si>
  <si>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</si>
  <si>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</si>
  <si>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</si>
  <si>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</si>
  <si>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</si>
  <si>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</si>
  <si>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</si>
  <si>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</si>
  <si>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</si>
  <si>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</si>
  <si>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</si>
  <si>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</si>
  <si>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</si>
  <si>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</si>
  <si>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</si>
  <si>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</si>
  <si>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</si>
  <si>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</si>
  <si>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</si>
  <si>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</si>
  <si>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</si>
  <si>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</si>
  <si>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</si>
  <si>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</si>
  <si>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</si>
  <si>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</si>
  <si>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</si>
  <si>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</si>
  <si>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</si>
  <si>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</si>
  <si>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</si>
  <si>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</si>
  <si>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</si>
  <si>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</si>
  <si>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</si>
  <si>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</si>
  <si>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</si>
  <si>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</si>
  <si>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</si>
  <si>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</si>
  <si>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</si>
  <si>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</si>
  <si>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</si>
  <si>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</si>
  <si>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</si>
  <si>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</si>
  <si>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</si>
  <si>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</si>
  <si>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</si>
  <si>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</si>
  <si>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</si>
  <si>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</si>
  <si>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</si>
  <si>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</si>
  <si>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</si>
  <si>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</si>
  <si>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</si>
  <si>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</si>
  <si>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</si>
  <si>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</si>
  <si>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</si>
  <si>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</si>
  <si>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</si>
  <si>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</si>
  <si>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</si>
  <si>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</si>
  <si>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</si>
  <si>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</si>
  <si>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</si>
  <si>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</si>
  <si>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</si>
  <si>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</si>
  <si>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</si>
  <si>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</si>
  <si>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</si>
  <si>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</si>
  <si>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</si>
  <si>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</si>
  <si>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</si>
  <si>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</si>
  <si>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</si>
  <si>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</si>
  <si>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</si>
  <si>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</si>
  <si>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</si>
  <si>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</si>
  <si>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</si>
  <si>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</si>
  <si>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</si>
  <si>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</si>
  <si>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</si>
  <si>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</si>
  <si>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</si>
  <si>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</si>
  <si>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</si>
  <si>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</si>
  <si>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</si>
  <si>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</si>
  <si>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</si>
  <si>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</si>
  <si>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</si>
  <si>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</si>
  <si>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</si>
  <si>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</si>
  <si>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</si>
  <si>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</si>
  <si>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</si>
  <si>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</si>
  <si>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</si>
  <si>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</si>
  <si>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</si>
  <si>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</si>
  <si>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</si>
  <si>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</si>
  <si>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</si>
  <si>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</si>
  <si>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</si>
  <si>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</si>
  <si>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</si>
  <si>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</si>
  <si>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</si>
  <si>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</si>
  <si>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</si>
  <si>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</si>
  <si>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</si>
  <si>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</si>
  <si>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</si>
  <si>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</si>
  <si>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</si>
  <si>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</si>
  <si>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</si>
  <si>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</si>
  <si>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</si>
  <si>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</si>
  <si>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</si>
  <si>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</si>
  <si>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</si>
  <si>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</si>
  <si>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</si>
  <si>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</si>
  <si>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</si>
  <si>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</si>
  <si>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</si>
  <si>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</si>
  <si>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</si>
  <si>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</si>
  <si>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</si>
  <si>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</si>
  <si>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</si>
  <si>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</si>
  <si>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</si>
  <si>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</si>
  <si>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</si>
  <si>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</si>
  <si>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</si>
  <si>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</si>
  <si>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</si>
  <si>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</si>
  <si>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</si>
  <si>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</si>
  <si>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</si>
  <si>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</si>
  <si>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</si>
  <si>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</si>
  <si>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</si>
  <si>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</si>
  <si>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</si>
  <si>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</si>
  <si>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</si>
  <si>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</si>
  <si>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</si>
  <si>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</si>
  <si>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</si>
  <si>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</si>
  <si>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</si>
  <si>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</si>
  <si>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</si>
  <si>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</si>
  <si>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</si>
  <si>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</si>
  <si>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</si>
  <si>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</si>
  <si>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</si>
  <si>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</si>
  <si>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</si>
  <si>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</si>
  <si>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</si>
  <si>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</si>
  <si>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</si>
  <si>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</si>
  <si>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</si>
  <si>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</si>
  <si>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</si>
  <si>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</si>
  <si>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</si>
  <si>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</si>
  <si>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</si>
  <si>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</si>
  <si>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</si>
  <si>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</si>
  <si>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</si>
  <si>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</si>
  <si>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</si>
  <si>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</si>
  <si>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</si>
  <si>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</si>
  <si>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</si>
  <si>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</si>
  <si>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</si>
  <si>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</si>
  <si>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</si>
  <si>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</si>
  <si>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</si>
  <si>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</si>
  <si>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</si>
  <si>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</si>
  <si>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</si>
  <si>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</si>
  <si>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</si>
  <si>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</si>
  <si>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</si>
  <si>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</si>
  <si>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</si>
  <si>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</si>
  <si>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</si>
  <si>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</si>
  <si>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</si>
  <si>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</si>
  <si>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</si>
  <si>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</si>
  <si>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</si>
  <si>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</si>
  <si>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</si>
  <si>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</si>
  <si>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</si>
  <si>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</si>
  <si>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</si>
  <si>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</si>
  <si>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</si>
  <si>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</si>
  <si>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</si>
  <si>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</si>
  <si>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</si>
  <si>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</si>
  <si>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</si>
  <si>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</si>
  <si>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</si>
  <si>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</si>
  <si>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</si>
  <si>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</si>
  <si>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</si>
  <si>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</si>
  <si>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</si>
  <si>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</si>
  <si>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</si>
  <si>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</si>
  <si>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</si>
  <si>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</si>
  <si>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</si>
  <si>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</si>
  <si>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</si>
  <si>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</si>
  <si>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</si>
  <si>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</si>
  <si>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</si>
  <si>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</si>
  <si>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</si>
  <si>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</si>
  <si>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</si>
  <si>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</si>
  <si>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</si>
  <si>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</si>
  <si>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</si>
  <si>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</si>
  <si>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</si>
  <si>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</si>
  <si>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</si>
  <si>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</si>
  <si>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</si>
  <si>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</si>
  <si>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</si>
  <si>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</si>
  <si>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</si>
  <si>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</si>
  <si>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</si>
  <si>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</si>
  <si>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</si>
  <si>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</si>
  <si>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</si>
  <si>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</si>
  <si>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</si>
  <si>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</si>
  <si>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</si>
  <si>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</si>
  <si>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</si>
  <si>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</si>
  <si>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</si>
  <si>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</si>
  <si>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</si>
  <si>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</si>
  <si>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</si>
  <si>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</si>
  <si>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</si>
  <si>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</si>
  <si>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</si>
  <si>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</si>
  <si>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</si>
  <si>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</si>
  <si>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</si>
  <si>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</si>
  <si>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</si>
  <si>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</si>
  <si>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</si>
  <si>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</si>
  <si>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</si>
  <si>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</si>
  <si>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</si>
  <si>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</si>
  <si>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</si>
  <si>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</si>
  <si>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</si>
  <si>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</si>
  <si>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</si>
  <si>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</si>
  <si>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</si>
  <si>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</si>
  <si>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</si>
  <si>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</si>
  <si>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</si>
  <si>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</si>
  <si>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</si>
  <si>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</si>
  <si>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</si>
  <si>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</si>
  <si>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</si>
  <si>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</si>
  <si>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</si>
  <si>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</si>
  <si>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</si>
  <si>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</si>
  <si>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</si>
  <si>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</si>
  <si>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</si>
  <si>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</si>
  <si>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</si>
  <si>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</si>
  <si>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</si>
  <si>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</si>
  <si>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</si>
  <si>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</si>
  <si>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</si>
  <si>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</si>
  <si>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</si>
  <si>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</si>
  <si>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</si>
  <si>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</si>
  <si>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</si>
  <si>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</si>
  <si>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</si>
  <si>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</si>
  <si>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</si>
  <si>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</si>
  <si>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</si>
  <si>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</si>
  <si>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</si>
  <si>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</si>
  <si>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</si>
  <si>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</si>
  <si>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</si>
  <si>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</si>
  <si>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</si>
  <si>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</si>
  <si>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</si>
  <si>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</si>
  <si>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</si>
  <si>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</si>
  <si>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</si>
  <si>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</si>
  <si>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</si>
  <si>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</si>
  <si>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</si>
  <si>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</si>
  <si>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</si>
  <si>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</si>
  <si>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</si>
  <si>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</si>
  <si>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</si>
  <si>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</si>
  <si>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</si>
  <si>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</si>
  <si>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</si>
  <si>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</si>
  <si>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</si>
  <si>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</si>
  <si>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</si>
  <si>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</si>
  <si>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</si>
  <si>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</si>
  <si>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</si>
  <si>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</si>
  <si>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</si>
  <si>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</si>
  <si>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</si>
  <si>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</si>
  <si>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</si>
  <si>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</si>
  <si>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</si>
  <si>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</si>
  <si>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</si>
  <si>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</si>
  <si>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</si>
  <si>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</si>
  <si>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</si>
  <si>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</si>
  <si>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</si>
  <si>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</si>
  <si>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</si>
  <si>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</si>
  <si>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</si>
  <si>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</si>
  <si>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</si>
  <si>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</si>
  <si>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</si>
  <si>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</si>
  <si>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</si>
  <si>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</si>
  <si>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</si>
  <si>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</si>
  <si>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</si>
  <si>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</si>
  <si>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</si>
  <si>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</si>
  <si>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</si>
  <si>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</si>
  <si>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</si>
  <si>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</si>
  <si>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</si>
  <si>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</si>
  <si>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</si>
  <si>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</si>
  <si>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</si>
  <si>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</si>
  <si>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</si>
  <si>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</si>
  <si>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</si>
  <si>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</si>
  <si>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</si>
  <si>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</si>
  <si>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</si>
  <si>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</si>
  <si>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</si>
  <si>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</si>
  <si>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</si>
  <si>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</si>
  <si>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</si>
  <si>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</si>
  <si>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</si>
  <si>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</si>
  <si>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</si>
  <si>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</si>
  <si>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</si>
  <si>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</si>
  <si>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</si>
  <si>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</si>
  <si>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</si>
  <si>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</si>
  <si>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</si>
  <si>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</si>
  <si>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</si>
  <si>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</si>
  <si>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</si>
  <si>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</si>
  <si>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</si>
  <si>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</si>
  <si>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</si>
  <si>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</si>
  <si>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</si>
  <si>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</si>
  <si>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</si>
  <si>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</si>
  <si>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</si>
  <si>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</si>
  <si>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</si>
  <si>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</si>
  <si>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</si>
  <si>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</si>
  <si>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</si>
  <si>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</si>
  <si>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</si>
  <si>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</si>
  <si>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</si>
  <si>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</si>
  <si>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</si>
  <si>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</si>
  <si>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</si>
  <si>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</si>
  <si>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</si>
  <si>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</si>
  <si>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</si>
  <si>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</si>
  <si>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</si>
  <si>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</si>
  <si>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</si>
  <si>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</si>
  <si>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</si>
  <si>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</si>
  <si>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</si>
  <si>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</si>
  <si>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</si>
  <si>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</si>
  <si>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</si>
  <si>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</si>
  <si>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</si>
  <si>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</si>
  <si>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</si>
  <si>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</si>
  <si>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</si>
  <si>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</si>
  <si>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</si>
  <si>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</si>
  <si>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</si>
  <si>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</si>
  <si>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</si>
  <si>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</si>
  <si>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</si>
  <si>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</si>
  <si>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</si>
  <si>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</si>
  <si>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</si>
  <si>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</si>
  <si>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</si>
  <si>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</si>
  <si>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</si>
  <si>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</si>
  <si>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</si>
  <si>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</si>
  <si>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</si>
  <si>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</si>
  <si>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</si>
  <si>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</si>
  <si>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</si>
  <si>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</si>
  <si>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</si>
  <si>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</si>
  <si>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</si>
  <si>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</si>
  <si>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</si>
  <si>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</si>
  <si>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</si>
  <si>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</si>
  <si>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</si>
  <si>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</si>
  <si>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</si>
  <si>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</si>
  <si>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</si>
  <si>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</si>
  <si>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</si>
  <si>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</si>
  <si>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</si>
  <si>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</si>
  <si>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</si>
  <si>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</si>
  <si>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</si>
  <si>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</si>
  <si>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</si>
  <si>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</si>
  <si>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</si>
  <si>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</si>
  <si>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</si>
  <si>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</si>
  <si>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</si>
  <si>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</si>
  <si>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</si>
  <si>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</si>
  <si>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</si>
  <si>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</si>
  <si>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</si>
  <si>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</si>
  <si>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</si>
  <si>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</si>
  <si>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</si>
  <si>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</si>
  <si>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</si>
  <si>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</si>
  <si>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</si>
  <si>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</si>
  <si>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</si>
  <si>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</si>
  <si>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</si>
  <si>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</si>
  <si>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</si>
  <si>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</si>
  <si>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</si>
  <si>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</si>
  <si>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</si>
  <si>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</si>
  <si>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</si>
  <si>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</si>
  <si>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</si>
  <si>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</si>
  <si>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</si>
  <si>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</si>
  <si>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</si>
  <si>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</si>
  <si>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</si>
  <si>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</si>
  <si>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</si>
  <si>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</si>
  <si>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</si>
  <si>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</si>
  <si>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</si>
  <si>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</si>
  <si>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</si>
  <si>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</si>
  <si>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</si>
  <si>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</si>
  <si>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</si>
  <si>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</si>
  <si>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</si>
  <si>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</si>
  <si>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</si>
  <si>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</si>
  <si>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</si>
  <si>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</si>
  <si>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</si>
  <si>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</si>
  <si>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</si>
  <si>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</si>
  <si>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</si>
  <si>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</si>
  <si>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</si>
  <si>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</si>
  <si>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</si>
  <si>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</si>
  <si>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</si>
  <si>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</si>
  <si>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</si>
  <si>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</si>
  <si>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</si>
  <si>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</si>
  <si>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</si>
  <si>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</si>
  <si>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</si>
  <si>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</si>
  <si>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</si>
  <si>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</si>
  <si>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</si>
  <si>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</si>
  <si>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</si>
  <si>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</si>
  <si>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</si>
  <si>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</si>
  <si>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</si>
  <si>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</si>
  <si>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</si>
  <si>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</si>
  <si>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</si>
  <si>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</si>
  <si>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</si>
  <si>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</si>
  <si>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</si>
  <si>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</si>
  <si>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</si>
  <si>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</si>
  <si>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</si>
  <si>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</si>
  <si>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</si>
  <si>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</si>
  <si>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</si>
  <si>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</si>
  <si>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</si>
  <si>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</si>
  <si>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</si>
  <si>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</si>
  <si>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</si>
  <si>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</si>
  <si>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</si>
  <si>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</si>
  <si>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</si>
  <si>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</si>
  <si>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</si>
  <si>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</si>
  <si>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</si>
  <si>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</si>
  <si>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</si>
  <si>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</si>
  <si>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</si>
  <si>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</si>
  <si>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</si>
  <si>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</si>
  <si>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</si>
  <si>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</si>
  <si>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</si>
  <si>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</si>
  <si>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</si>
  <si>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</si>
  <si>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</si>
  <si>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</si>
  <si>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</si>
  <si>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</si>
  <si>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</si>
  <si>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</si>
  <si>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</si>
  <si>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</si>
  <si>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</si>
  <si>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</si>
  <si>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</si>
  <si>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</si>
  <si>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</si>
  <si>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</si>
  <si>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</si>
  <si>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</si>
  <si>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</si>
  <si>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</si>
  <si>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</si>
  <si>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</si>
  <si>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</si>
  <si>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</si>
  <si>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</si>
  <si>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</si>
  <si>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</si>
  <si>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</si>
  <si>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</si>
  <si>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</si>
  <si>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</si>
  <si>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</si>
  <si>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</si>
  <si>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</si>
  <si>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</si>
  <si>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</si>
  <si>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</si>
  <si>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</si>
  <si>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</si>
  <si>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</si>
  <si>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</si>
  <si>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</si>
  <si>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</si>
  <si>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</si>
  <si>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</si>
  <si>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</si>
  <si>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</si>
  <si>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</si>
  <si>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</si>
  <si>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</si>
  <si>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</si>
  <si>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</si>
  <si>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</si>
  <si>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</si>
  <si>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</si>
  <si>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</si>
  <si>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</si>
  <si>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</si>
  <si>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</si>
  <si>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</si>
  <si>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</si>
  <si>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</si>
  <si>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</si>
  <si>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</si>
  <si>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</si>
  <si>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</si>
  <si>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</si>
  <si>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</si>
  <si>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</si>
  <si>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</si>
  <si>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</si>
  <si>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</si>
  <si>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</si>
  <si>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</si>
  <si>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</si>
  <si>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</si>
  <si>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</si>
  <si>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</si>
  <si>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</si>
  <si>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</si>
  <si>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</si>
  <si>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</si>
  <si>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</si>
  <si>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</si>
  <si>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</si>
  <si>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</si>
  <si>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</si>
  <si>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</si>
  <si>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</si>
  <si>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</si>
  <si>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</si>
  <si>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</si>
  <si>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</si>
  <si>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</si>
  <si>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</si>
  <si>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</si>
  <si>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</si>
  <si>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</si>
  <si>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</si>
  <si>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</si>
  <si>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</si>
  <si>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</si>
  <si>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</si>
  <si>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</si>
  <si>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</si>
  <si>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</si>
  <si>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</si>
  <si>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</si>
  <si>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</si>
  <si>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</si>
  <si>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</si>
  <si>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</si>
  <si>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</si>
  <si>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</si>
  <si>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</si>
  <si>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</si>
  <si>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</si>
  <si>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</si>
  <si>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</si>
  <si>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</si>
  <si>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</si>
  <si>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</si>
  <si>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</si>
  <si>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</si>
  <si>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</si>
  <si>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</si>
  <si>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</si>
  <si>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</si>
  <si>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</si>
  <si>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</si>
  <si>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</si>
  <si>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</si>
  <si>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</si>
  <si>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</si>
  <si>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</si>
  <si>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</si>
  <si>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</si>
  <si>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</si>
  <si>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</si>
  <si>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</si>
  <si>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</si>
  <si>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</si>
  <si>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</si>
  <si>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</si>
  <si>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</si>
  <si>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</si>
  <si>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</si>
  <si>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</si>
  <si>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</si>
  <si>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</si>
  <si>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</si>
  <si>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</si>
  <si>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</si>
  <si>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</si>
  <si>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</si>
  <si>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</si>
  <si>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</si>
  <si>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</si>
  <si>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</si>
  <si>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</si>
  <si>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</si>
  <si>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</si>
  <si>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</si>
  <si>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</si>
  <si>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</si>
  <si>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</si>
  <si>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</si>
  <si>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</si>
  <si>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</si>
  <si>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</si>
  <si>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</si>
  <si>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</si>
  <si>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</si>
  <si>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</si>
  <si>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</si>
  <si>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</si>
  <si>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</si>
  <si>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</si>
  <si>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</si>
  <si>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</si>
  <si>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</si>
  <si>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</si>
  <si>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</si>
  <si>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</si>
  <si>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</si>
  <si>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</si>
  <si>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</si>
  <si>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</si>
  <si>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</si>
  <si>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</si>
  <si>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</si>
  <si>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</si>
  <si>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</si>
  <si>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</si>
  <si>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</si>
  <si>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</si>
  <si>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</si>
  <si>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</si>
  <si>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</si>
  <si>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</si>
  <si>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</si>
  <si>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</si>
  <si>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</si>
  <si>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</si>
  <si>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</si>
  <si>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</si>
  <si>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</si>
  <si>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</si>
  <si>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</si>
  <si>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</si>
  <si>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</si>
  <si>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</si>
  <si>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</si>
  <si>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</si>
  <si>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</si>
  <si>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</si>
  <si>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</si>
  <si>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</si>
  <si>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</si>
  <si>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</si>
  <si>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</si>
  <si>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</si>
  <si>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</si>
  <si>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</si>
  <si>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</si>
  <si>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</si>
  <si>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</si>
  <si>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</si>
  <si>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</si>
  <si>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</si>
  <si>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</si>
  <si>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</si>
  <si>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</si>
  <si>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</si>
  <si>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</si>
  <si>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</si>
  <si>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</si>
  <si>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</si>
  <si>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</si>
  <si>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</si>
  <si>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</si>
  <si>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</si>
  <si>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</si>
  <si>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</si>
  <si>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</si>
  <si>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</si>
  <si>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</si>
  <si>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</si>
  <si>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</si>
  <si>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</si>
  <si>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</si>
  <si>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</si>
  <si>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</si>
  <si>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</si>
  <si>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</si>
  <si>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</si>
  <si>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</si>
  <si>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</si>
  <si>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</si>
  <si>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</si>
  <si>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</si>
  <si>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</si>
  <si>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</si>
  <si>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</si>
  <si>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</si>
  <si>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</si>
  <si>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</si>
  <si>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</si>
  <si>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</si>
  <si>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</si>
  <si>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</si>
  <si>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</si>
  <si>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</si>
  <si>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</si>
  <si>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</si>
  <si>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</si>
  <si>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</si>
  <si>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</si>
  <si>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</si>
  <si>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</si>
  <si>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</si>
  <si>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</si>
  <si>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</si>
  <si>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</si>
  <si>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</si>
  <si>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</si>
  <si>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</si>
  <si>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</si>
  <si>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</si>
  <si>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</si>
  <si>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</si>
  <si>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</si>
  <si>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</si>
  <si>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</si>
  <si>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</si>
  <si>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</si>
  <si>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</si>
  <si>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</si>
  <si>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</si>
  <si>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</si>
  <si>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</si>
  <si>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</si>
  <si>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</si>
  <si>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</si>
  <si>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</si>
  <si>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</si>
  <si>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</si>
  <si>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</si>
  <si>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</si>
  <si>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</si>
  <si>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</si>
  <si>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</si>
  <si>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</si>
  <si>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</si>
  <si>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</si>
  <si>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</si>
  <si>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</si>
  <si>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</si>
  <si>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</si>
  <si>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</si>
  <si>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</si>
  <si>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</si>
  <si>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</si>
  <si>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</si>
  <si>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</si>
  <si>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</si>
  <si>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</si>
  <si>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</si>
  <si>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</si>
  <si>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</si>
  <si>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</si>
  <si>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</si>
  <si>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</si>
  <si>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</si>
  <si>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</si>
  <si>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</si>
  <si>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</si>
  <si>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</si>
  <si>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</si>
  <si>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</si>
  <si>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</si>
  <si>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</si>
  <si>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</si>
  <si>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</si>
  <si>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</si>
  <si>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</si>
  <si>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</si>
  <si>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</si>
  <si>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</si>
  <si>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</si>
  <si>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</si>
  <si>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</si>
  <si>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</si>
  <si>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</si>
  <si>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</si>
  <si>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</si>
  <si>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</si>
  <si>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</si>
  <si>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</si>
  <si>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</si>
  <si>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</si>
  <si>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</si>
  <si>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</si>
  <si>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</si>
  <si>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</si>
  <si>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</si>
  <si>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</si>
  <si>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</si>
  <si>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</si>
  <si>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</si>
  <si>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</si>
  <si>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</si>
  <si>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</si>
  <si>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</si>
  <si>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</si>
  <si>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</si>
  <si>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</si>
  <si>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</si>
  <si>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</si>
  <si>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</si>
  <si>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</si>
  <si>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</si>
  <si>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</si>
  <si>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</si>
  <si>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</si>
  <si>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</si>
  <si>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</si>
  <si>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</si>
  <si>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</si>
  <si>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</si>
  <si>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</si>
  <si>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</si>
  <si>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</si>
  <si>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</si>
  <si>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</si>
  <si>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</si>
  <si>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</si>
  <si>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</si>
  <si>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</si>
  <si>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</si>
  <si>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</si>
  <si>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</si>
  <si>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</si>
  <si>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</si>
  <si>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</si>
  <si>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</si>
  <si>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</si>
  <si>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</si>
  <si>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</si>
  <si>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</si>
  <si>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</si>
  <si>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</si>
  <si>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</si>
  <si>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</si>
  <si>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</si>
  <si>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</si>
  <si>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</si>
  <si>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</si>
  <si>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</si>
  <si>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</si>
  <si>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</si>
  <si>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</si>
  <si>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</si>
  <si>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</si>
  <si>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</si>
  <si>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</si>
  <si>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</si>
  <si>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</si>
  <si>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</si>
  <si>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</si>
  <si>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</si>
  <si>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</si>
  <si>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</si>
  <si>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</si>
  <si>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</si>
  <si>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</si>
  <si>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</si>
  <si>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</si>
  <si>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</si>
  <si>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</si>
  <si>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</si>
  <si>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</si>
  <si>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</si>
  <si>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</si>
  <si>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</si>
  <si>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</si>
  <si>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</si>
  <si>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</si>
  <si>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</si>
  <si>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</si>
  <si>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</si>
  <si>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</si>
  <si>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</si>
  <si>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</si>
  <si>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</si>
  <si>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</si>
  <si>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</si>
  <si>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</si>
  <si>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</si>
  <si>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</si>
  <si>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</si>
  <si>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</si>
  <si>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</si>
  <si>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</si>
  <si>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</si>
  <si>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</si>
  <si>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</si>
  <si>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</si>
  <si>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</si>
  <si>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</si>
  <si>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</si>
  <si>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</si>
  <si>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</si>
  <si>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</si>
  <si>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</si>
  <si>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</si>
  <si>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</si>
  <si>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</si>
  <si>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</si>
  <si>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</si>
  <si>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</si>
  <si>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</si>
  <si>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</si>
  <si>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</si>
  <si>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</si>
  <si>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</si>
  <si>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</si>
  <si>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</si>
  <si>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</si>
  <si>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</si>
  <si>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</si>
  <si>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</si>
  <si>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</si>
  <si>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</si>
  <si>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</si>
  <si>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</si>
  <si>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</si>
  <si>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</si>
  <si>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</si>
  <si>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</si>
  <si>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</si>
  <si>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</si>
  <si>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</si>
  <si>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</si>
  <si>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</si>
  <si>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</si>
  <si>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</si>
  <si>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</si>
  <si>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</si>
  <si>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</si>
  <si>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</si>
  <si>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</si>
  <si>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</si>
  <si>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</si>
  <si>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</si>
  <si>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</si>
  <si>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</si>
  <si>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</si>
  <si>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</si>
  <si>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</si>
  <si>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</si>
  <si>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</si>
  <si>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</si>
  <si>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</si>
  <si>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</si>
  <si>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</si>
  <si>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</si>
  <si>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</si>
  <si>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</si>
  <si>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</si>
  <si>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</si>
  <si>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</si>
  <si>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</si>
  <si>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</si>
  <si>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</si>
  <si>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</si>
  <si>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</si>
  <si>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</si>
  <si>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</si>
  <si>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</si>
  <si>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</si>
  <si>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</si>
  <si>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</si>
  <si>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</si>
  <si>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</si>
  <si>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</si>
  <si>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</si>
  <si>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</si>
  <si>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</si>
  <si>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</si>
  <si>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</si>
  <si>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</si>
  <si>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</si>
  <si>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</si>
  <si>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</si>
  <si>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</si>
  <si>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</si>
  <si>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</si>
  <si>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</si>
  <si>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</si>
  <si>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</si>
  <si>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</si>
  <si>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</si>
  <si>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</si>
  <si>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</si>
  <si>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</si>
  <si>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</si>
  <si>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</si>
  <si>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</si>
  <si>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</si>
  <si>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</si>
  <si>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</si>
  <si>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</si>
  <si>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</si>
  <si>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</si>
  <si>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</si>
  <si>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</si>
  <si>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</si>
  <si>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</si>
  <si>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</si>
  <si>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</si>
  <si>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</si>
  <si>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</si>
  <si>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</si>
  <si>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</si>
  <si>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</si>
  <si>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</si>
  <si>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</si>
  <si>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</si>
  <si>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</si>
  <si>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</si>
  <si>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</si>
  <si>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</si>
  <si>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</si>
  <si>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</si>
  <si>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</si>
  <si>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</si>
  <si>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</si>
  <si>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</si>
  <si>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</si>
  <si>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</si>
  <si>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</si>
  <si>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</si>
  <si>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</si>
  <si>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</si>
  <si>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</si>
  <si>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</si>
  <si>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</si>
  <si>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</si>
  <si>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</si>
  <si>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</si>
  <si>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</si>
  <si>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</si>
  <si>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</si>
  <si>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</si>
  <si>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</si>
  <si>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</si>
  <si>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</si>
  <si>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</si>
  <si>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</si>
  <si>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</si>
  <si>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</si>
  <si>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</si>
  <si>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</si>
  <si>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</si>
  <si>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</si>
  <si>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</si>
  <si>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</si>
  <si>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</si>
  <si>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</si>
  <si>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</si>
  <si>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</si>
  <si>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</si>
  <si>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</si>
  <si>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</si>
  <si>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</si>
  <si>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</si>
  <si>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</si>
  <si>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</si>
  <si>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</si>
  <si>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</si>
  <si>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</si>
  <si>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</si>
  <si>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</si>
  <si>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</si>
  <si>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</si>
  <si>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</si>
  <si>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</si>
  <si>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</si>
  <si>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</si>
  <si>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</si>
  <si>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</si>
  <si>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</si>
  <si>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</si>
  <si>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</si>
  <si>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</si>
  <si>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</si>
  <si>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</si>
  <si>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</si>
  <si>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</si>
  <si>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</si>
  <si>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</si>
  <si>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</si>
  <si>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</si>
  <si>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</si>
  <si>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</si>
  <si>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</si>
  <si>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</si>
  <si>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</si>
  <si>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</si>
  <si>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</si>
  <si>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</si>
  <si>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</si>
  <si>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</si>
  <si>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</si>
  <si>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</si>
  <si>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</si>
  <si>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</si>
  <si>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</si>
  <si>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</si>
  <si>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</si>
  <si>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</si>
  <si>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</si>
  <si>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</si>
  <si>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</si>
  <si>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</si>
  <si>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</si>
  <si>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</si>
  <si>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</si>
  <si>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</si>
  <si>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</si>
  <si>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</si>
  <si>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</si>
  <si>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</si>
  <si>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</si>
  <si>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</si>
  <si>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</si>
  <si>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</si>
  <si>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</si>
  <si>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</si>
  <si>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</si>
  <si>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</si>
  <si>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</si>
  <si>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</si>
  <si>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</si>
  <si>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</si>
  <si>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</si>
  <si>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</si>
  <si>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</si>
  <si>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</si>
  <si>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</si>
  <si>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</si>
  <si>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</si>
  <si>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</si>
  <si>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</si>
  <si>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</si>
  <si>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</si>
  <si>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</si>
  <si>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</si>
  <si>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</si>
  <si>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</si>
  <si>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</si>
  <si>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</si>
  <si>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</si>
  <si>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</si>
  <si>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</si>
  <si>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</si>
  <si>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</si>
  <si>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</si>
  <si>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</si>
  <si>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</si>
  <si>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</si>
  <si>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</si>
  <si>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</si>
  <si>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</si>
  <si>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</si>
  <si>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</si>
  <si>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</si>
  <si>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</si>
  <si>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</si>
  <si>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</si>
  <si>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</si>
  <si>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</si>
  <si>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</si>
  <si>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</si>
  <si>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</si>
  <si>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</si>
  <si>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</si>
  <si>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</si>
  <si>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</si>
  <si>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</si>
  <si>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</si>
  <si>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</si>
  <si>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</si>
  <si>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</si>
  <si>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</si>
  <si>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</si>
  <si>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</si>
  <si>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</si>
  <si>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</si>
  <si>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</si>
  <si>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</si>
  <si>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</si>
  <si>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</si>
  <si>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</si>
  <si>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</si>
  <si>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</si>
  <si>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</si>
  <si>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</si>
  <si>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</si>
  <si>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</si>
  <si>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</si>
  <si>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</si>
  <si>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</si>
  <si>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</si>
  <si>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</si>
  <si>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</si>
  <si>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</si>
  <si>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</si>
  <si>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</si>
  <si>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</si>
  <si>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</si>
  <si>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</si>
  <si>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</si>
  <si>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</si>
  <si>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</si>
  <si>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</si>
  <si>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</si>
  <si>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</si>
  <si>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</si>
  <si>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</si>
  <si>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</si>
  <si>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</si>
  <si>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</si>
  <si>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</si>
  <si>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</si>
  <si>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</si>
  <si>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</si>
  <si>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</si>
  <si>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</si>
  <si>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</si>
  <si>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</si>
  <si>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</si>
  <si>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</si>
  <si>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</si>
  <si>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</si>
  <si>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</si>
  <si>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</si>
  <si>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</si>
  <si>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</si>
  <si>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</si>
  <si>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</si>
  <si>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</si>
  <si>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</si>
  <si>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</si>
  <si>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</si>
  <si>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</si>
  <si>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</si>
  <si>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</si>
  <si>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</si>
  <si>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</si>
  <si>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</si>
  <si>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</si>
  <si>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</si>
  <si>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</si>
  <si>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</si>
  <si>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</si>
  <si>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</si>
  <si>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</si>
  <si>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</si>
  <si>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</si>
  <si>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</si>
  <si>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</si>
  <si>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</si>
  <si>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</si>
  <si>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</si>
  <si>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</si>
  <si>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</si>
  <si>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</si>
  <si>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</si>
  <si>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</si>
  <si>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</si>
  <si>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</si>
  <si>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</si>
  <si>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</si>
  <si>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</si>
  <si>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</si>
  <si>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</si>
  <si>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</si>
  <si>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</si>
  <si>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</si>
  <si>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</si>
  <si>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</si>
  <si>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</si>
  <si>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</si>
  <si>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</si>
  <si>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</si>
  <si>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</si>
  <si>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</si>
  <si>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</si>
  <si>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</si>
  <si>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</si>
  <si>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</si>
  <si>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</si>
  <si>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</si>
  <si>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</si>
  <si>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</si>
  <si>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</si>
  <si>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</si>
  <si>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</si>
  <si>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</si>
  <si>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</si>
  <si>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</si>
  <si>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</si>
  <si>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</si>
  <si>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</si>
  <si>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</si>
  <si>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</si>
  <si>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</si>
  <si>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</si>
  <si>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</si>
  <si>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</si>
  <si>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</si>
  <si>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</si>
  <si>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</si>
  <si>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</si>
  <si>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</si>
  <si>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</si>
  <si>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</si>
  <si>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</si>
  <si>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</si>
  <si>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</si>
  <si>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</si>
  <si>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</si>
  <si>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</si>
  <si>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</si>
  <si>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</si>
  <si>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</si>
  <si>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</si>
  <si>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</si>
  <si>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</si>
  <si>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</si>
  <si>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</si>
  <si>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</si>
  <si>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</si>
  <si>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</si>
  <si>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</si>
  <si>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</si>
  <si>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</si>
  <si>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</si>
  <si>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</si>
  <si>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</si>
  <si>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</si>
  <si>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</si>
  <si>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</si>
  <si>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</si>
  <si>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</si>
  <si>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</si>
  <si>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</si>
  <si>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</si>
  <si>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</si>
  <si>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</si>
  <si>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</si>
  <si>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</si>
  <si>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</si>
  <si>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</si>
  <si>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</si>
  <si>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</si>
  <si>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</si>
  <si>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</si>
  <si>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</si>
  <si>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</si>
  <si>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</si>
  <si>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</si>
  <si>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</si>
  <si>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</si>
  <si>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</si>
  <si>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</si>
  <si>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</si>
  <si>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</si>
  <si>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</si>
  <si>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</si>
  <si>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</si>
  <si>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</si>
  <si>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</si>
  <si>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</si>
  <si>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</si>
  <si>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</si>
  <si>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</si>
  <si>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</si>
  <si>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</si>
  <si>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</si>
  <si>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</si>
  <si>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</si>
  <si>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</si>
  <si>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</si>
  <si>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</si>
  <si>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</si>
  <si>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</si>
  <si>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</si>
  <si>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</si>
  <si>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</si>
  <si>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</si>
  <si>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</si>
  <si>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</si>
  <si>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</si>
  <si>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</si>
  <si>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</si>
  <si>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</si>
  <si>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</si>
  <si>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</si>
  <si>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</si>
  <si>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</si>
  <si>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</si>
  <si>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</si>
  <si>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</si>
  <si>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</si>
  <si>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</si>
  <si>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</si>
  <si>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</si>
  <si>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</si>
  <si>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</si>
  <si>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</si>
  <si>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</si>
  <si>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</si>
  <si>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</si>
  <si>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</si>
  <si>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</si>
  <si>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</si>
  <si>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</si>
  <si>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</si>
  <si>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</si>
  <si>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</si>
  <si>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</si>
  <si>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</si>
  <si>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</si>
  <si>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</si>
  <si>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</si>
  <si>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</si>
  <si>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</si>
  <si>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</si>
  <si>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</si>
  <si>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</si>
  <si>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</si>
  <si>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</si>
  <si>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</si>
  <si>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</si>
  <si>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</si>
  <si>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</si>
  <si>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</si>
  <si>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</si>
  <si>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</si>
  <si>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</si>
  <si>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</si>
  <si>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</si>
  <si>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</si>
  <si>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</si>
  <si>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</si>
  <si>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</si>
  <si>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</si>
  <si>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</si>
  <si>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</si>
  <si>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</si>
  <si>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</si>
  <si>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</si>
  <si>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</si>
  <si>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</si>
  <si>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</si>
  <si>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</si>
  <si>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</si>
  <si>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</si>
  <si>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</si>
  <si>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</si>
  <si>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</si>
  <si>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</si>
  <si>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</si>
  <si>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</si>
  <si>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</si>
  <si>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</si>
  <si>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</si>
  <si>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</si>
  <si>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</si>
  <si>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</si>
  <si>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</si>
  <si>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</si>
  <si>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</si>
  <si>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</si>
  <si>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</si>
  <si>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</si>
  <si>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</si>
  <si>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</si>
  <si>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</si>
  <si>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</si>
  <si>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</si>
  <si>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</si>
  <si>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</si>
  <si>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</si>
  <si>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</si>
  <si>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</si>
  <si>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</si>
  <si>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</si>
  <si>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</si>
  <si>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</si>
  <si>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</si>
  <si>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</si>
  <si>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</si>
  <si>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</si>
  <si>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</si>
  <si>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</si>
  <si>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</si>
  <si>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</si>
  <si>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</si>
  <si>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</si>
  <si>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</si>
  <si>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</si>
  <si>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</si>
  <si>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</si>
  <si>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</si>
  <si>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</si>
  <si>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</si>
  <si>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</si>
  <si>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</si>
  <si>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</si>
  <si>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</si>
  <si>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</si>
  <si>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</si>
  <si>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</si>
  <si>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</si>
  <si>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</si>
  <si>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</si>
  <si>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</si>
  <si>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</si>
  <si>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</si>
  <si>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</si>
  <si>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</si>
  <si>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</si>
  <si>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</si>
  <si>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</si>
  <si>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</si>
  <si>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</si>
  <si>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</si>
  <si>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</si>
  <si>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</si>
  <si>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</si>
  <si>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</si>
  <si>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</si>
  <si>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</si>
  <si>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</si>
  <si>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</si>
  <si>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</si>
  <si>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</si>
  <si>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</si>
  <si>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</si>
  <si>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</si>
  <si>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</si>
  <si>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</si>
  <si>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</si>
  <si>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</si>
  <si>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</si>
  <si>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</si>
  <si>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</si>
  <si>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</si>
  <si>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</si>
  <si>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</si>
  <si>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</si>
  <si>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</si>
  <si>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</si>
  <si>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</si>
  <si>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</si>
  <si>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</si>
  <si>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</si>
  <si>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</si>
  <si>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</si>
  <si>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</si>
  <si>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</si>
  <si>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</si>
  <si>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</si>
  <si>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</si>
  <si>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</si>
  <si>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</si>
  <si>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</si>
  <si>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</si>
  <si>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</si>
  <si>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</si>
  <si>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</si>
  <si>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</si>
  <si>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</si>
  <si>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</si>
  <si>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</si>
  <si>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</si>
  <si>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</si>
  <si>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</si>
  <si>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</si>
  <si>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</si>
  <si>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</si>
  <si>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</si>
  <si>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</si>
  <si>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</si>
  <si>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</si>
  <si>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</si>
  <si>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</si>
  <si>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</si>
  <si>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</si>
  <si>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</si>
  <si>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</si>
  <si>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</si>
  <si>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</si>
  <si>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</si>
  <si>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</si>
  <si>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</si>
  <si>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</si>
  <si>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</si>
  <si>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</si>
  <si>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</si>
  <si>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</si>
  <si>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</si>
  <si>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</si>
  <si>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</si>
  <si>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</si>
  <si>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</si>
  <si>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</si>
  <si>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</si>
  <si>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</si>
  <si>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</si>
  <si>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</si>
  <si>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</si>
  <si>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</si>
  <si>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</si>
  <si>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</si>
  <si>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</si>
  <si>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</si>
  <si>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</si>
  <si>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</si>
  <si>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</si>
  <si>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</si>
  <si>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</si>
  <si>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</si>
  <si>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</si>
  <si>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</si>
  <si>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</si>
  <si>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</si>
  <si>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</si>
  <si>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</si>
  <si>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</si>
  <si>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</si>
  <si>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</si>
  <si>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</si>
  <si>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</si>
  <si>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</si>
  <si>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</si>
  <si>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</si>
  <si>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</si>
  <si>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</si>
  <si>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</si>
  <si>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</si>
  <si>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</si>
  <si>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</si>
  <si>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</si>
  <si>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</si>
  <si>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</si>
  <si>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</si>
  <si>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</si>
  <si>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</si>
  <si>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</si>
  <si>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</si>
  <si>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</si>
  <si>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</si>
  <si>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</si>
  <si>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</si>
  <si>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</si>
  <si>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</si>
  <si>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</si>
  <si>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</si>
  <si>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</si>
  <si>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</si>
  <si>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</si>
  <si>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</si>
  <si>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</si>
  <si>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</si>
  <si>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</si>
  <si>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</si>
  <si>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</si>
  <si>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</si>
  <si>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</si>
  <si>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</si>
  <si>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</si>
  <si>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</si>
  <si>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</si>
  <si>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</si>
  <si>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</si>
  <si>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</si>
  <si>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</si>
  <si>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</si>
  <si>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</si>
  <si>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</si>
  <si>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</si>
  <si>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</si>
  <si>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</si>
  <si>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</si>
  <si>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</si>
  <si>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</si>
  <si>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</si>
  <si>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</si>
  <si>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</si>
  <si>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</si>
  <si>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</si>
  <si>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</si>
  <si>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</si>
  <si>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</si>
  <si>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</si>
  <si>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</si>
  <si>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</si>
  <si>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</si>
  <si>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</si>
  <si>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</si>
  <si>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</si>
  <si>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</si>
  <si>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</si>
  <si>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</si>
  <si>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</si>
  <si>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</si>
  <si>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</si>
  <si>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</si>
  <si>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</si>
  <si>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</si>
  <si>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</si>
  <si>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</si>
  <si>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</si>
  <si>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</si>
  <si>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</si>
  <si>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</si>
  <si>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</si>
  <si>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</si>
  <si>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</si>
  <si>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</si>
  <si>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</si>
  <si>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</si>
  <si>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</si>
  <si>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</si>
  <si>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</si>
  <si>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</si>
  <si>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</si>
  <si>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</si>
  <si>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</si>
  <si>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</si>
  <si>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</si>
  <si>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</si>
  <si>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</si>
  <si>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</si>
  <si>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</si>
  <si>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</si>
  <si>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</si>
  <si>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</si>
  <si>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</si>
  <si>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</si>
  <si>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</si>
  <si>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</si>
  <si>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</si>
  <si>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</si>
  <si>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</si>
  <si>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</si>
  <si>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</si>
  <si>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</si>
  <si>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</si>
  <si>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</si>
  <si>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</si>
  <si>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</si>
  <si>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</si>
  <si>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</si>
  <si>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</si>
  <si>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</si>
  <si>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</si>
  <si>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</si>
  <si>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</si>
  <si>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</si>
  <si>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</si>
  <si>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</si>
  <si>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</si>
  <si>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</si>
  <si>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</si>
  <si>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</si>
  <si>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</si>
  <si>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</si>
  <si>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</si>
  <si>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</si>
  <si>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</si>
  <si>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</si>
  <si>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</si>
  <si>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</si>
  <si>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</si>
  <si>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</si>
  <si>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</si>
  <si>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</si>
  <si>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</si>
  <si>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</si>
  <si>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</si>
  <si>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</si>
  <si>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</si>
  <si>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</si>
  <si>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</si>
  <si>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</si>
  <si>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</si>
  <si>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</si>
  <si>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</si>
  <si>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</si>
  <si>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</si>
  <si>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</si>
  <si>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</si>
  <si>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</si>
  <si>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</si>
  <si>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</si>
  <si>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</si>
  <si>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</si>
  <si>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</si>
  <si>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</si>
  <si>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</si>
  <si>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</si>
  <si>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</si>
  <si>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</si>
  <si>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</si>
  <si>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</si>
  <si>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</si>
  <si>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</si>
  <si>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</si>
  <si>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</si>
  <si>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</si>
  <si>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</si>
  <si>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</si>
  <si>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</si>
  <si>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</si>
  <si>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</si>
  <si>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</si>
  <si>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</si>
  <si>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</si>
  <si>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</si>
  <si>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</si>
  <si>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</si>
  <si>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</si>
  <si>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</si>
  <si>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</si>
  <si>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</si>
  <si>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</si>
  <si>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</si>
  <si>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</si>
  <si>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</si>
  <si>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</si>
  <si>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</si>
  <si>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</si>
  <si>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</si>
  <si>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</si>
  <si>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</si>
  <si>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</si>
  <si>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</si>
  <si>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</si>
  <si>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</si>
  <si>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</si>
  <si>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</si>
  <si>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</si>
  <si>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</si>
  <si>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</si>
  <si>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</si>
  <si>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</si>
  <si>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</si>
  <si>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</si>
  <si>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</si>
  <si>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</si>
  <si>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</si>
  <si>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</si>
  <si>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</si>
  <si>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</si>
  <si>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</si>
  <si>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</si>
  <si>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</si>
  <si>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</si>
  <si>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</si>
  <si>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</si>
  <si>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</si>
  <si>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</si>
  <si>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</si>
  <si>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</si>
  <si>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</si>
  <si>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</si>
  <si>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</si>
  <si>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</si>
  <si>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</si>
  <si>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</si>
  <si>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</si>
  <si>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</si>
  <si>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</si>
  <si>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</si>
  <si>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</si>
  <si>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</si>
  <si>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</si>
  <si>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</si>
  <si>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</si>
  <si>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</si>
  <si>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</si>
  <si>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</si>
  <si>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</si>
  <si>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</si>
  <si>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</si>
  <si>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</si>
  <si>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</si>
  <si>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</si>
  <si>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</si>
  <si>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</si>
  <si>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</si>
  <si>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</si>
  <si>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</si>
  <si>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</si>
  <si>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</si>
  <si>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</si>
  <si>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</si>
  <si>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</si>
  <si>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</si>
  <si>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</si>
  <si>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</si>
  <si>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</si>
  <si>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</si>
  <si>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</si>
  <si>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</si>
  <si>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</si>
  <si>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</si>
  <si>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</si>
  <si>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</si>
  <si>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</si>
  <si>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</si>
  <si>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</si>
  <si>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</si>
  <si>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</si>
  <si>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</si>
  <si>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</si>
  <si>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</si>
  <si>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</si>
  <si>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</si>
  <si>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</si>
  <si>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</si>
  <si>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</si>
  <si>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</si>
  <si>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</si>
  <si>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</si>
  <si>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</si>
  <si>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</si>
  <si>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</si>
  <si>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</si>
  <si>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</si>
  <si>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</si>
  <si>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</si>
  <si>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</si>
  <si>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</si>
  <si>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</si>
  <si>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</si>
  <si>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</si>
  <si>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</si>
  <si>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</si>
  <si>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</si>
  <si>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</si>
  <si>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</si>
  <si>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</si>
  <si>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</si>
  <si>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</si>
  <si>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</si>
  <si>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</si>
  <si>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</si>
  <si>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</si>
  <si>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</si>
  <si>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</si>
  <si>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</si>
  <si>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</si>
  <si>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</si>
  <si>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</si>
  <si>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</si>
  <si>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</si>
  <si>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</si>
  <si>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</si>
  <si>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</si>
  <si>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</si>
  <si>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</si>
  <si>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</si>
  <si>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</si>
  <si>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</si>
  <si>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</si>
  <si>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</si>
  <si>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</si>
  <si>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</si>
  <si>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</si>
  <si>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</si>
  <si>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</si>
  <si>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</si>
  <si>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</si>
  <si>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</si>
  <si>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</si>
  <si>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</si>
  <si>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</si>
  <si>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</si>
  <si>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</si>
  <si>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</si>
  <si>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</si>
  <si>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</si>
  <si>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</si>
  <si>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</si>
  <si>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</si>
  <si>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</si>
  <si>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</si>
  <si>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</si>
  <si>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</si>
  <si>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</si>
  <si>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</si>
  <si>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</si>
  <si>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</si>
  <si>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</si>
  <si>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</si>
  <si>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</si>
  <si>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</si>
  <si>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</si>
  <si>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</si>
  <si>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</si>
  <si>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</si>
  <si>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</si>
  <si>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</si>
  <si>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</si>
  <si>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</si>
  <si>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</si>
  <si>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</si>
  <si>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</si>
  <si>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</si>
  <si>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</si>
  <si>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</si>
  <si>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</si>
  <si>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</si>
  <si>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</si>
  <si>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</si>
  <si>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</si>
  <si>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</si>
  <si>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</si>
  <si>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</si>
  <si>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</si>
  <si>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</si>
  <si>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</si>
  <si>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</si>
  <si>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</si>
  <si>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</si>
  <si>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</si>
  <si>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</si>
  <si>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</si>
  <si>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</si>
  <si>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</si>
  <si>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</si>
  <si>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</si>
  <si>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</si>
  <si>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</si>
  <si>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</si>
  <si>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</si>
  <si>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</si>
  <si>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</si>
  <si>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</si>
  <si>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</si>
  <si>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</si>
  <si>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</si>
  <si>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</si>
  <si>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</si>
  <si>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</si>
  <si>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</si>
  <si>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</si>
  <si>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</si>
  <si>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</si>
  <si>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</si>
  <si>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</si>
  <si>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</si>
  <si>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</si>
  <si>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</si>
  <si>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</si>
  <si>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</si>
  <si>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</si>
  <si>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</si>
  <si>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</si>
  <si>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</si>
  <si>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</si>
  <si>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</si>
  <si>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</si>
  <si>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</si>
  <si>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</si>
  <si>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</si>
  <si>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</si>
  <si>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</si>
  <si>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</si>
  <si>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</si>
  <si>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</si>
  <si>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</si>
  <si>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</si>
  <si>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</si>
  <si>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</si>
  <si>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</si>
  <si>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</si>
  <si>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</si>
  <si>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</si>
  <si>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</si>
  <si>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</si>
  <si>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</si>
  <si>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</si>
  <si>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</si>
  <si>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</si>
  <si>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</si>
  <si>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</si>
  <si>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</si>
  <si>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</si>
  <si>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</si>
  <si>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</si>
  <si>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</si>
  <si>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</si>
  <si>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</si>
  <si>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</si>
  <si>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</si>
  <si>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</si>
  <si>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</si>
  <si>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</si>
  <si>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</si>
  <si>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</si>
  <si>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</si>
  <si>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</si>
  <si>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</si>
  <si>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</si>
  <si>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</si>
  <si>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</si>
  <si>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</si>
  <si>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</si>
  <si>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</si>
  <si>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</si>
  <si>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</si>
  <si>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</si>
  <si>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</si>
  <si>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</si>
  <si>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</si>
  <si>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</si>
  <si>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</si>
  <si>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</si>
  <si>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</si>
  <si>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</si>
  <si>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</si>
  <si>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</si>
  <si>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</si>
  <si>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</si>
  <si>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</si>
  <si>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</si>
  <si>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</si>
  <si>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</si>
  <si>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</si>
  <si>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</si>
  <si>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</si>
  <si>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</si>
  <si>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</si>
  <si>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</si>
  <si>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</si>
  <si>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</si>
  <si>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</si>
  <si>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</si>
  <si>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</si>
  <si>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</si>
  <si>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</si>
  <si>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</si>
  <si>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</si>
  <si>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</si>
  <si>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</si>
  <si>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</si>
  <si>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</si>
  <si>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</si>
  <si>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</si>
  <si>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</si>
  <si>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</si>
  <si>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</si>
  <si>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</si>
  <si>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</si>
  <si>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</si>
  <si>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</si>
  <si>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</si>
  <si>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</si>
  <si>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</si>
  <si>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</si>
  <si>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</si>
  <si>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</si>
  <si>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</si>
  <si>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</si>
  <si>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</si>
  <si>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</si>
  <si>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</si>
  <si>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</si>
  <si>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</si>
  <si>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</si>
  <si>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</si>
  <si>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</si>
  <si>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</si>
  <si>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</si>
  <si>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</si>
  <si>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</si>
  <si>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</si>
  <si>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</si>
  <si>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</si>
  <si>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</si>
  <si>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</si>
  <si>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</si>
  <si>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</si>
  <si>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</si>
  <si>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</si>
  <si>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</si>
  <si>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</si>
  <si>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</si>
  <si>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</si>
  <si>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</si>
  <si>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</si>
  <si>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</si>
  <si>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</si>
  <si>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</si>
  <si>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</si>
  <si>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</si>
  <si>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</si>
  <si>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</si>
  <si>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</si>
  <si>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</si>
  <si>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</si>
  <si>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</si>
  <si>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</si>
  <si>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</si>
  <si>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</si>
  <si>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</si>
  <si>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</si>
  <si>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</si>
  <si>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</si>
  <si>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</si>
  <si>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</si>
  <si>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</si>
  <si>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</si>
  <si>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</si>
  <si>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</si>
  <si>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</si>
  <si>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</si>
  <si>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</si>
  <si>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</si>
  <si>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</si>
  <si>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</si>
  <si>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</si>
  <si>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</si>
  <si>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</si>
  <si>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</si>
  <si>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</si>
  <si>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</si>
  <si>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</si>
  <si>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</si>
  <si>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</si>
  <si>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</si>
  <si>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</si>
  <si>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</si>
  <si>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</si>
  <si>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</si>
  <si>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</si>
  <si>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</si>
  <si>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</si>
  <si>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</si>
  <si>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</si>
  <si>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</si>
  <si>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</si>
  <si>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</si>
  <si>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</si>
  <si>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</si>
  <si>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</si>
  <si>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</si>
  <si>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</si>
  <si>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</si>
  <si>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</si>
  <si>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</si>
  <si>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</si>
  <si>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</si>
  <si>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</si>
  <si>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</si>
  <si>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</si>
  <si>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</si>
  <si>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</si>
  <si>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</si>
  <si>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</si>
  <si>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</si>
  <si>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</si>
  <si>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</si>
  <si>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</si>
  <si>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</si>
  <si>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</si>
  <si>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</si>
  <si>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</si>
  <si>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</si>
  <si>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</si>
  <si>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</si>
  <si>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</si>
  <si>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</si>
  <si>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</si>
  <si>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</si>
  <si>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</si>
  <si>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</si>
  <si>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</si>
  <si>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</si>
  <si>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</si>
  <si>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</si>
  <si>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</si>
  <si>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</si>
  <si>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</si>
  <si>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</si>
  <si>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</si>
  <si>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</si>
  <si>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</si>
  <si>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</si>
  <si>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</si>
  <si>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</si>
  <si>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</si>
  <si>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</si>
  <si>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</si>
  <si>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</si>
  <si>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</si>
  <si>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</si>
  <si>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</si>
  <si>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</si>
  <si>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</si>
  <si>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</si>
  <si>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</si>
  <si>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</si>
  <si>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</si>
  <si>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</si>
  <si>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</si>
  <si>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</si>
  <si>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</si>
  <si>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</si>
  <si>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</si>
  <si>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</si>
  <si>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</si>
  <si>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</si>
  <si>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</si>
  <si>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</si>
  <si>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</si>
  <si>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</si>
  <si>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</si>
  <si>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</si>
  <si>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</si>
  <si>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</si>
  <si>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</si>
  <si>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</si>
  <si>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</si>
  <si>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</si>
  <si>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</si>
  <si>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</si>
  <si>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</si>
  <si>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</si>
  <si>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</si>
  <si>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</si>
  <si>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</si>
  <si>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</si>
  <si>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</si>
  <si>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</si>
  <si>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</si>
  <si>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</si>
  <si>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</si>
  <si>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</si>
  <si>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</si>
  <si>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</si>
  <si>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</si>
  <si>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</si>
  <si>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</si>
  <si>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</si>
  <si>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</si>
  <si>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</si>
  <si>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</si>
  <si>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</si>
  <si>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</si>
  <si>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</si>
  <si>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</si>
  <si>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</si>
  <si>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</si>
  <si>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</si>
  <si>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</si>
  <si>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</si>
  <si>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</si>
  <si>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</si>
  <si>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</si>
  <si>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</si>
  <si>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</si>
  <si>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</si>
  <si>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</si>
  <si>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</si>
  <si>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</si>
  <si>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</si>
  <si>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</si>
  <si>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</si>
  <si>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</si>
  <si>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</si>
  <si>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</si>
  <si>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</si>
  <si>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</si>
  <si>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</si>
  <si>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</si>
  <si>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</si>
  <si>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</si>
  <si>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</si>
  <si>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</si>
  <si>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</si>
  <si>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</si>
  <si>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</si>
  <si>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</si>
  <si>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</si>
  <si>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</si>
  <si>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</si>
  <si>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</si>
  <si>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</si>
  <si>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</si>
  <si>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</si>
  <si>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</si>
  <si>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</si>
  <si>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</si>
  <si>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</si>
  <si>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</si>
  <si>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</si>
  <si>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</si>
  <si>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</si>
  <si>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</si>
  <si>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</si>
  <si>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</si>
  <si>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</si>
  <si>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</si>
  <si>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</si>
  <si>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</si>
  <si>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</si>
  <si>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</si>
  <si>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</si>
  <si>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</si>
  <si>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</si>
  <si>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</si>
  <si>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</si>
  <si>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</si>
  <si>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</si>
  <si>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</si>
  <si>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</si>
  <si>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</si>
  <si>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</si>
  <si>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</si>
  <si>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</si>
  <si>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</si>
  <si>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</si>
  <si>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</si>
  <si>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</si>
  <si>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</si>
  <si>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</si>
  <si>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</si>
  <si>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</si>
  <si>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</si>
  <si>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</si>
  <si>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</si>
  <si>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</si>
  <si>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</si>
  <si>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</si>
  <si>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</si>
  <si>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</si>
  <si>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</si>
  <si>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</si>
  <si>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</si>
  <si>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</si>
  <si>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</si>
  <si>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</si>
  <si>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</si>
  <si>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</si>
  <si>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</si>
  <si>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</si>
  <si>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</si>
  <si>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</si>
  <si>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</si>
  <si>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</si>
  <si>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</si>
  <si>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</si>
  <si>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</si>
  <si>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</si>
  <si>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</si>
  <si>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</si>
  <si>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</si>
  <si>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</si>
  <si>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</si>
  <si>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</si>
  <si>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</si>
  <si>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</si>
  <si>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</si>
  <si>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</si>
  <si>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</si>
  <si>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</si>
  <si>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</si>
  <si>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</si>
  <si>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</si>
  <si>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</si>
  <si>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</si>
  <si>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</si>
  <si>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</si>
  <si>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</si>
  <si>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</si>
  <si>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</si>
  <si>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</si>
  <si>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</si>
  <si>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</si>
  <si>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</si>
  <si>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</si>
  <si>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</si>
  <si>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</si>
  <si>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</si>
  <si>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</si>
  <si>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</si>
  <si>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</si>
  <si>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</si>
  <si>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</si>
  <si>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</si>
  <si>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</si>
  <si>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</si>
  <si>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</si>
  <si>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</si>
  <si>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</si>
  <si>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</si>
  <si>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</si>
  <si>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</si>
  <si>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</si>
  <si>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</si>
  <si>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</si>
  <si>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</si>
  <si>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</si>
  <si>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</si>
  <si>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</si>
  <si>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</si>
  <si>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</si>
  <si>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</si>
  <si>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</si>
  <si>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</si>
  <si>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</si>
  <si>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</si>
  <si>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</si>
  <si>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</si>
  <si>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</si>
  <si>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</si>
  <si>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</si>
  <si>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</si>
  <si>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</si>
  <si>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</si>
  <si>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</si>
  <si>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</si>
  <si>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</si>
  <si>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</si>
  <si>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</si>
  <si>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</si>
  <si>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</si>
  <si>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</si>
  <si>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</si>
  <si>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</si>
  <si>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</si>
  <si>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</si>
  <si>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</si>
  <si>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</si>
  <si>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</si>
  <si>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</si>
  <si>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</si>
  <si>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</si>
  <si>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</si>
  <si>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</si>
  <si>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</si>
  <si>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</si>
  <si>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</si>
  <si>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</si>
  <si>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</si>
  <si>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</si>
  <si>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</si>
  <si>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</si>
  <si>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</si>
  <si>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</si>
  <si>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</si>
  <si>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</si>
  <si>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</si>
  <si>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</si>
  <si>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</si>
  <si>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</si>
  <si>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</si>
  <si>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</si>
  <si>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</si>
  <si>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</si>
  <si>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</si>
  <si>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</si>
  <si>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</si>
  <si>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</si>
  <si>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</si>
  <si>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</si>
  <si>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</si>
  <si>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</si>
  <si>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</si>
  <si>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</si>
  <si>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</si>
  <si>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</si>
  <si>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</si>
  <si>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</si>
  <si>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</si>
  <si>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</si>
  <si>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</si>
  <si>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</si>
  <si>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</si>
  <si>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</si>
  <si>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</si>
  <si>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</si>
  <si>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</si>
  <si>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</si>
  <si>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</si>
  <si>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</si>
  <si>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</si>
  <si>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</si>
  <si>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</si>
  <si>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</si>
  <si>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</si>
  <si>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</si>
  <si>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</si>
  <si>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</si>
  <si>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</si>
  <si>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</si>
  <si>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</si>
  <si>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</si>
  <si>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</si>
  <si>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</si>
  <si>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</si>
  <si>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</si>
  <si>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</si>
  <si>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</si>
  <si>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</si>
  <si>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</si>
  <si>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</si>
  <si>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</si>
  <si>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</si>
  <si>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</si>
  <si>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</si>
  <si>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</si>
  <si>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</si>
  <si>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</si>
  <si>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</si>
  <si>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</si>
  <si>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</si>
  <si>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</si>
  <si>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</si>
  <si>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</si>
  <si>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</si>
  <si>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</si>
  <si>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</si>
  <si>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</si>
  <si>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</si>
  <si>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</si>
  <si>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</si>
  <si>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</si>
  <si>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</si>
  <si>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</si>
  <si>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</si>
  <si>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</si>
  <si>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</si>
  <si>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</si>
  <si>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</si>
  <si>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</si>
  <si>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</si>
  <si>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</si>
  <si>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</si>
  <si>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</si>
  <si>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</si>
  <si>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</si>
  <si>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</si>
  <si>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</si>
  <si>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</si>
  <si>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</si>
  <si>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</si>
  <si>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</si>
  <si>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</si>
  <si>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</si>
  <si>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</si>
  <si>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</si>
  <si>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</si>
  <si>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</si>
  <si>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</si>
  <si>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</si>
  <si>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</si>
  <si>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</si>
  <si>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</si>
  <si>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</si>
  <si>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</si>
  <si>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</si>
  <si>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</si>
  <si>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</si>
  <si>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</si>
  <si>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</si>
  <si>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</si>
  <si>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</si>
  <si>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</si>
  <si>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</si>
  <si>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</si>
  <si>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</si>
  <si>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</si>
  <si>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</si>
  <si>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</si>
  <si>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</si>
  <si>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</si>
  <si>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</si>
  <si>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</si>
  <si>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</si>
  <si>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</si>
  <si>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</si>
  <si>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</si>
  <si>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</si>
  <si>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</si>
  <si>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</si>
  <si>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</si>
  <si>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</si>
  <si>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</si>
  <si>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</si>
  <si>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</si>
  <si>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</si>
  <si>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</si>
  <si>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</si>
  <si>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</si>
  <si>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</si>
  <si>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</si>
  <si>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</si>
  <si>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</si>
  <si>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</si>
  <si>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</si>
  <si>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</si>
  <si>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</si>
  <si>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</si>
  <si>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</si>
  <si>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</si>
  <si>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</si>
  <si>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</si>
  <si>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</si>
  <si>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</si>
  <si>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</si>
  <si>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</si>
  <si>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</si>
  <si>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</si>
  <si>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</si>
  <si>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</si>
  <si>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</si>
  <si>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</si>
  <si>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</si>
  <si>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</si>
  <si>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</si>
  <si>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</si>
  <si>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</si>
  <si>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</si>
  <si>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</si>
  <si>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</si>
  <si>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</si>
  <si>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</si>
  <si>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</si>
  <si>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</si>
  <si>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</si>
  <si>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</si>
  <si>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</si>
  <si>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</si>
  <si>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</si>
  <si>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</si>
  <si>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</si>
  <si>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</si>
  <si>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</si>
  <si>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</si>
  <si>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</si>
  <si>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</si>
  <si>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</si>
  <si>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</si>
  <si>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</si>
  <si>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</si>
  <si>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</si>
  <si>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</si>
  <si>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</si>
  <si>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</si>
  <si>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</si>
  <si>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</si>
  <si>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</si>
  <si>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</si>
  <si>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</si>
  <si>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</si>
  <si>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</si>
  <si>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</si>
  <si>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</si>
  <si>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</si>
  <si>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</si>
  <si>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</si>
  <si>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</si>
  <si>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</si>
  <si>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</si>
  <si>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</si>
  <si>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</si>
  <si>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</si>
  <si>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</si>
  <si>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</si>
  <si>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</si>
  <si>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</si>
  <si>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</si>
  <si>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</si>
  <si>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</si>
  <si>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</si>
  <si>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</si>
  <si>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</si>
  <si>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</si>
  <si>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</si>
  <si>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</si>
  <si>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</si>
  <si>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</si>
  <si>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</si>
  <si>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</si>
  <si>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</si>
  <si>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</si>
  <si>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</si>
  <si>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</si>
  <si>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</si>
  <si>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</si>
  <si>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</si>
  <si>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</si>
  <si>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</si>
  <si>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</si>
  <si>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</si>
  <si>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</si>
  <si>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</si>
  <si>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</si>
  <si>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</si>
  <si>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</si>
  <si>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</si>
  <si>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</si>
  <si>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</si>
  <si>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</si>
  <si>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</si>
  <si>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</si>
  <si>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</si>
  <si>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</si>
  <si>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</si>
  <si>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</si>
  <si>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</si>
  <si>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</si>
  <si>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</si>
  <si>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</si>
  <si>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</si>
  <si>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</si>
  <si>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</si>
  <si>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</si>
  <si>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</si>
  <si>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</si>
  <si>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</si>
  <si>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</si>
  <si>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</si>
  <si>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</si>
  <si>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</si>
  <si>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</si>
  <si>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</si>
  <si>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</si>
  <si>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</si>
  <si>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</si>
  <si>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</si>
  <si>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</si>
  <si>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</si>
  <si>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</si>
  <si>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</si>
  <si>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</si>
  <si>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</si>
  <si>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</si>
  <si>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</si>
  <si>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</si>
  <si>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</si>
  <si>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</si>
  <si>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</si>
  <si>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</si>
  <si>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</si>
  <si>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</si>
  <si>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</si>
  <si>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</si>
  <si>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</si>
  <si>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</si>
  <si>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</si>
  <si>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</si>
  <si>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</si>
  <si>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</si>
  <si>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</si>
  <si>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</si>
  <si>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</si>
  <si>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</si>
  <si>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</si>
  <si>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</si>
  <si>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</si>
  <si>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</si>
  <si>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</si>
  <si>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</si>
  <si>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</si>
  <si>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</si>
  <si>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</si>
  <si>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</si>
  <si>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</si>
  <si>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</si>
  <si>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</si>
  <si>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</si>
  <si>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</si>
  <si>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</si>
  <si>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</si>
  <si>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</si>
  <si>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</si>
  <si>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</si>
  <si>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</si>
  <si>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</si>
  <si>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</si>
  <si>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</si>
  <si>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</si>
  <si>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</si>
  <si>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</si>
  <si>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</si>
  <si>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</si>
  <si>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</si>
  <si>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</si>
  <si>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</si>
  <si>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</si>
  <si>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</si>
  <si>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</si>
  <si>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</si>
  <si>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</si>
  <si>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</si>
  <si>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</si>
  <si>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</si>
  <si>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</si>
  <si>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</si>
  <si>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</si>
  <si>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</si>
  <si>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</si>
  <si>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</si>
  <si>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</si>
  <si>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</si>
  <si>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</si>
  <si>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</si>
  <si>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</si>
  <si>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</si>
  <si>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</si>
  <si>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</si>
  <si>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</si>
  <si>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</si>
  <si>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</si>
  <si>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</si>
  <si>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</si>
  <si>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</si>
  <si>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</si>
  <si>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</si>
  <si>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</si>
  <si>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</si>
  <si>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</si>
  <si>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</si>
  <si>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</si>
  <si>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</si>
  <si>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</si>
  <si>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</si>
  <si>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</si>
  <si>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</si>
  <si>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</si>
  <si>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</si>
  <si>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</si>
  <si>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</si>
  <si>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</si>
  <si>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</si>
  <si>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</si>
  <si>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</si>
  <si>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</si>
  <si>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</si>
  <si>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</si>
  <si>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</si>
  <si>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</si>
  <si>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</si>
  <si>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</si>
  <si>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</si>
  <si>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</si>
  <si>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</si>
  <si>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</si>
  <si>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</si>
  <si>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</si>
  <si>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</si>
  <si>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</si>
  <si>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</si>
  <si>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</si>
  <si>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</si>
  <si>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</si>
  <si>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</si>
  <si>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</si>
  <si>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</si>
  <si>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</si>
  <si>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</si>
  <si>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</si>
  <si>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</si>
  <si>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</si>
  <si>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</si>
  <si>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</si>
  <si>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</si>
  <si>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</si>
  <si>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</si>
  <si>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</si>
  <si>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</si>
  <si>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</si>
  <si>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</si>
  <si>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</si>
  <si>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</si>
  <si>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</si>
  <si>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</si>
  <si>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</si>
  <si>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</si>
  <si>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</si>
  <si>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</si>
  <si>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</si>
  <si>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</si>
  <si>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</si>
  <si>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</si>
  <si>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</si>
  <si>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</si>
  <si>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</si>
  <si>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</si>
  <si>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</si>
  <si>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</si>
  <si>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</si>
  <si>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</si>
  <si>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</si>
  <si>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</si>
  <si>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</si>
  <si>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</si>
  <si>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</si>
  <si>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</si>
  <si>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</si>
  <si>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</si>
  <si>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</si>
  <si>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</si>
  <si>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</si>
  <si>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</si>
  <si>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</si>
  <si>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</si>
  <si>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</si>
  <si>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</si>
  <si>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</si>
  <si>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</si>
  <si>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</si>
  <si>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</si>
  <si>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</si>
  <si>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</si>
  <si>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</si>
  <si>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</si>
  <si>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</si>
  <si>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</si>
  <si>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</si>
  <si>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</si>
  <si>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</si>
  <si>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</si>
  <si>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</si>
  <si>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</si>
  <si>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</si>
  <si>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</si>
  <si>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</si>
  <si>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</si>
  <si>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</si>
  <si>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</si>
  <si>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</si>
  <si>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</si>
  <si>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</si>
  <si>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</si>
  <si>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</si>
  <si>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</si>
  <si>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</si>
  <si>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</si>
  <si>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</si>
  <si>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</si>
  <si>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</si>
  <si>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</si>
  <si>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</si>
  <si>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</si>
  <si>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</si>
  <si>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</si>
  <si>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</si>
  <si>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</si>
  <si>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</si>
  <si>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</si>
  <si>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</si>
  <si>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</si>
  <si>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</si>
  <si>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</si>
  <si>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</si>
  <si>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</si>
  <si>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</si>
  <si>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</si>
  <si>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</si>
  <si>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</si>
  <si>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</si>
  <si>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</si>
  <si>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</si>
  <si>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</si>
  <si>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</si>
  <si>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</si>
  <si>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</si>
  <si>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</si>
  <si>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</si>
  <si>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</si>
  <si>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</si>
  <si>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</si>
  <si>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</si>
  <si>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</si>
  <si>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</si>
  <si>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</si>
  <si>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</si>
  <si>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</si>
  <si>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</si>
  <si>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</si>
  <si>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</si>
  <si>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</si>
  <si>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</si>
  <si>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</si>
  <si>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</si>
  <si>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</si>
  <si>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</si>
  <si>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</si>
  <si>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</si>
  <si>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</si>
  <si>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</si>
  <si>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</si>
  <si>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</si>
  <si>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</si>
  <si>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</si>
  <si>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</si>
  <si>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</si>
  <si>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</si>
  <si>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</si>
  <si>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</si>
  <si>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</si>
  <si>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</si>
  <si>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</si>
  <si>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</si>
  <si>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</si>
  <si>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</si>
  <si>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</si>
  <si>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</si>
  <si>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</si>
  <si>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</si>
  <si>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</si>
  <si>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</si>
  <si>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</si>
  <si>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</si>
  <si>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</si>
  <si>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</si>
  <si>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</si>
  <si>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</si>
  <si>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</si>
  <si>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</si>
  <si>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</si>
  <si>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</si>
  <si>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</si>
  <si>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</si>
  <si>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</si>
  <si>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</si>
  <si>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</si>
  <si>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</si>
  <si>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</si>
  <si>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</si>
  <si>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</si>
  <si>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</si>
  <si>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</si>
  <si>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</si>
  <si>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</si>
  <si>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</si>
  <si>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</si>
  <si>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</si>
  <si>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</si>
  <si>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</si>
  <si>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</si>
  <si>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</si>
  <si>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</si>
  <si>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</si>
  <si>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</si>
  <si>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</si>
  <si>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</si>
  <si>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</si>
  <si>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</si>
  <si>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</si>
  <si>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</si>
  <si>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</si>
  <si>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</si>
  <si>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</si>
  <si>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</si>
  <si>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</si>
  <si>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</si>
  <si>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</si>
  <si>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</si>
  <si>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</si>
  <si>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</si>
  <si>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</si>
  <si>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</si>
  <si>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</si>
  <si>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</si>
  <si>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</si>
  <si>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</si>
  <si>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</si>
  <si>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</si>
  <si>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</si>
  <si>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</si>
  <si>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</si>
  <si>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</si>
  <si>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</si>
  <si>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</si>
  <si>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</si>
  <si>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</si>
  <si>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</si>
  <si>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</si>
  <si>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</si>
  <si>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</si>
  <si>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</si>
  <si>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</si>
  <si>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</si>
  <si>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</si>
  <si>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</si>
  <si>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</si>
  <si>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</si>
  <si>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</si>
  <si>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</si>
  <si>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</si>
  <si>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</si>
  <si>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</si>
  <si>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</si>
  <si>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</si>
  <si>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</si>
  <si>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</si>
  <si>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</si>
  <si>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</si>
  <si>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</si>
  <si>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</si>
  <si>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</si>
  <si>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</si>
  <si>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</si>
  <si>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</si>
  <si>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</si>
  <si>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</si>
  <si>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</si>
  <si>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</si>
  <si>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</si>
  <si>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</si>
  <si>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</si>
  <si>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</si>
  <si>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</si>
  <si>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</si>
  <si>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</si>
  <si>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</si>
  <si>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</si>
  <si>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</si>
  <si>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</si>
  <si>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</si>
  <si>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</si>
  <si>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</si>
  <si>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</si>
  <si>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</si>
  <si>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</si>
  <si>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</si>
  <si>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</si>
  <si>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</si>
  <si>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</si>
  <si>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</si>
  <si>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</si>
  <si>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</si>
  <si>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</si>
  <si>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</si>
  <si>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</si>
  <si>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</si>
  <si>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</si>
  <si>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</si>
  <si>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</si>
  <si>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</si>
  <si>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</si>
  <si>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</si>
  <si>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</si>
  <si>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</si>
  <si>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</si>
  <si>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</si>
  <si>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</si>
  <si>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</si>
  <si>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</si>
  <si>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</si>
  <si>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</si>
  <si>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</si>
  <si>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</si>
  <si>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</si>
  <si>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</si>
  <si>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</si>
  <si>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</si>
  <si>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</si>
  <si>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</si>
  <si>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</si>
  <si>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</si>
  <si>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</si>
  <si>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</si>
  <si>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</si>
  <si>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</si>
  <si>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</si>
  <si>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</si>
  <si>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</si>
  <si>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</si>
  <si>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</si>
  <si>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</si>
  <si>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</si>
  <si>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</si>
  <si>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</si>
  <si>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</si>
  <si>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</si>
  <si>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</si>
  <si>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</si>
  <si>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</si>
  <si>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</si>
  <si>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</si>
  <si>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</si>
  <si>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</si>
  <si>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</si>
  <si>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</si>
  <si>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</si>
  <si>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</si>
  <si>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</si>
  <si>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</si>
  <si>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</si>
  <si>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</si>
  <si>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</si>
  <si>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</si>
  <si>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</si>
  <si>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</si>
  <si>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</si>
  <si>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</si>
  <si>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</si>
  <si>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</si>
  <si>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</si>
  <si>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</si>
  <si>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</si>
  <si>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</si>
  <si>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</si>
  <si>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</si>
  <si>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</si>
  <si>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</si>
  <si>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</si>
  <si>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</si>
  <si>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</si>
  <si>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</si>
  <si>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</si>
  <si>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</si>
  <si>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</si>
  <si>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</si>
  <si>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</si>
  <si>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</si>
  <si>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</si>
  <si>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</si>
  <si>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</si>
  <si>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</si>
  <si>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</si>
  <si>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</si>
  <si>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</si>
  <si>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</si>
  <si>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</si>
  <si>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</si>
  <si>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</si>
  <si>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</si>
  <si>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</si>
  <si>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</si>
  <si>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</si>
  <si>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</si>
  <si>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</si>
  <si>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</si>
  <si>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</si>
  <si>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</si>
  <si>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</si>
  <si>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</si>
  <si>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</si>
  <si>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</si>
  <si>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</si>
  <si>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</si>
  <si>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</si>
  <si>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</si>
  <si>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</si>
  <si>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</si>
  <si>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</si>
  <si>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</si>
  <si>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</si>
  <si>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</si>
  <si>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</si>
  <si>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</si>
  <si>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</si>
  <si>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</si>
  <si>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</si>
  <si>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</si>
  <si>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</si>
  <si>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</si>
  <si>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</si>
  <si>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</si>
  <si>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</si>
  <si>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</si>
  <si>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</si>
  <si>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</si>
  <si>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</si>
  <si>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</si>
  <si>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</si>
  <si>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</si>
  <si>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</si>
  <si>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</si>
  <si>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</si>
  <si>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</si>
  <si>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</si>
  <si>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</si>
  <si>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</si>
  <si>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</si>
  <si>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</si>
  <si>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</si>
  <si>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</si>
  <si>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</si>
  <si>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</si>
  <si>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</si>
  <si>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</si>
  <si>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</si>
  <si>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</si>
  <si>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</si>
  <si>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</si>
  <si>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</si>
  <si>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</si>
  <si>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</si>
  <si>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</si>
  <si>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</si>
  <si>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</si>
  <si>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</si>
  <si>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</si>
  <si>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</si>
  <si>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</si>
  <si>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</si>
  <si>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</si>
  <si>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</si>
  <si>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</si>
  <si>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</si>
  <si>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</si>
  <si>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</si>
  <si>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</si>
  <si>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</si>
  <si>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</si>
  <si>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</si>
  <si>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</si>
  <si>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</si>
  <si>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</si>
  <si>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</si>
  <si>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</si>
  <si>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</si>
  <si>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</si>
  <si>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</si>
  <si>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</si>
  <si>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</si>
  <si>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</si>
  <si>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</si>
  <si>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</si>
  <si>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</si>
  <si>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</si>
  <si>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</si>
  <si>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</si>
  <si>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</si>
  <si>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</si>
  <si>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</si>
  <si>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</si>
  <si>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</si>
  <si>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</si>
  <si>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</si>
  <si>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</si>
  <si>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</si>
  <si>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</si>
  <si>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</si>
  <si>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</si>
  <si>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</si>
  <si>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</si>
  <si>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</si>
  <si>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</si>
  <si>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</si>
  <si>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</si>
  <si>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</si>
  <si>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</si>
  <si>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</si>
  <si>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</si>
  <si>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</si>
  <si>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</si>
  <si>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</si>
  <si>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</si>
  <si>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</si>
  <si>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</si>
  <si>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</si>
  <si>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</si>
  <si>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</si>
  <si>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</si>
  <si>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</si>
  <si>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</si>
  <si>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</si>
  <si>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</si>
  <si>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</si>
  <si>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</si>
  <si>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</si>
  <si>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</si>
  <si>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</si>
  <si>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</si>
  <si>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</si>
  <si>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</si>
  <si>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</si>
  <si>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</si>
  <si>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</si>
  <si>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</si>
  <si>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</si>
  <si>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</si>
  <si>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</si>
  <si>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</si>
  <si>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</si>
  <si>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</si>
  <si>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</si>
  <si>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</si>
  <si>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</si>
  <si>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</si>
  <si>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</si>
  <si>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</si>
  <si>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</si>
  <si>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</si>
  <si>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</si>
  <si>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</si>
  <si>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</si>
  <si>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</si>
  <si>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</si>
  <si>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</si>
  <si>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</si>
  <si>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</si>
  <si>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</si>
  <si>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</si>
  <si>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</si>
  <si>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</si>
  <si>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</si>
  <si>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</si>
  <si>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</si>
  <si>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</si>
  <si>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</si>
  <si>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</si>
  <si>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</si>
  <si>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</si>
  <si>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</si>
  <si>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</si>
  <si>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</si>
  <si>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</si>
  <si>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</si>
  <si>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</si>
  <si>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</si>
  <si>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</si>
  <si>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</si>
  <si>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</si>
  <si>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</si>
  <si>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</si>
  <si>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</si>
  <si>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</si>
  <si>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</si>
  <si>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</si>
  <si>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</si>
  <si>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</si>
  <si>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</si>
  <si>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</si>
  <si>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</si>
  <si>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</si>
  <si>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</si>
  <si>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</si>
  <si>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</si>
  <si>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</si>
  <si>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</si>
  <si>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</si>
  <si>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</si>
  <si>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</si>
  <si>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</si>
  <si>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</si>
  <si>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</si>
  <si>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</si>
  <si>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</si>
  <si>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</si>
  <si>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</si>
  <si>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</si>
  <si>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</si>
  <si>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</si>
  <si>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</si>
  <si>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</si>
  <si>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</si>
  <si>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</si>
  <si>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</si>
  <si>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</si>
  <si>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</si>
  <si>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</si>
  <si>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</si>
  <si>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</si>
  <si>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</si>
  <si>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</si>
  <si>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</si>
  <si>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</si>
  <si>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</si>
  <si>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</si>
  <si>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</si>
  <si>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</si>
  <si>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</si>
  <si>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</si>
  <si>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</si>
  <si>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</si>
  <si>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</si>
  <si>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</si>
  <si>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</si>
  <si>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</si>
  <si>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</si>
  <si>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</si>
  <si>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</si>
  <si>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</si>
  <si>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</si>
  <si>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</si>
  <si>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</si>
  <si>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</si>
  <si>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</si>
  <si>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</si>
  <si>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</si>
  <si>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</si>
  <si>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</si>
  <si>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</si>
  <si>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</si>
  <si>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</si>
  <si>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</si>
  <si>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</si>
  <si>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</si>
  <si>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</si>
  <si>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</si>
  <si>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</si>
  <si>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</si>
  <si>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</si>
  <si>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</si>
  <si>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</si>
  <si>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</si>
  <si>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</si>
  <si>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</si>
  <si>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</si>
  <si>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</si>
  <si>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</si>
  <si>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</si>
  <si>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</si>
  <si>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</si>
  <si>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</si>
  <si>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</si>
  <si>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</si>
  <si>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</si>
  <si>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</si>
  <si>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</si>
  <si>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</si>
  <si>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</si>
  <si>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</si>
  <si>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</si>
  <si>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</si>
  <si>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</si>
  <si>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</si>
  <si>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</si>
  <si>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</si>
  <si>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</si>
  <si>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</si>
  <si>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</si>
  <si>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</si>
  <si>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</si>
  <si>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</si>
  <si>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</si>
  <si>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</si>
  <si>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</si>
  <si>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</si>
  <si>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</si>
  <si>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</si>
  <si>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</si>
  <si>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</si>
  <si>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</si>
  <si>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</si>
  <si>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</si>
  <si>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</si>
  <si>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</si>
  <si>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</si>
  <si>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</si>
  <si>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</si>
  <si>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</si>
  <si>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</si>
  <si>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</si>
  <si>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</si>
  <si>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</si>
  <si>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</si>
  <si>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</si>
  <si>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</si>
  <si>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</si>
  <si>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</si>
  <si>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</si>
  <si>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</si>
  <si>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</si>
  <si>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</si>
  <si>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</si>
  <si>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</si>
  <si>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</si>
  <si>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</si>
  <si>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</si>
  <si>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</si>
  <si>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</si>
  <si>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</si>
  <si>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</si>
  <si>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</si>
  <si>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</si>
  <si>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</si>
  <si>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</si>
  <si>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</si>
  <si>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</si>
  <si>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</si>
  <si>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</si>
  <si>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</si>
  <si>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</si>
  <si>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</si>
  <si>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</si>
  <si>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</si>
  <si>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</si>
  <si>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</si>
  <si>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</si>
  <si>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</si>
  <si>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</si>
  <si>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</si>
  <si>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</si>
  <si>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</si>
  <si>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</si>
  <si>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</si>
  <si>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</si>
  <si>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</si>
  <si>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</si>
  <si>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</si>
  <si>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</si>
  <si>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</si>
  <si>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</si>
  <si>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</si>
  <si>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</si>
  <si>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</si>
  <si>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</si>
  <si>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</si>
  <si>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</si>
  <si>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</si>
  <si>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</si>
  <si>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</si>
  <si>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</si>
  <si>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</si>
  <si>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</si>
  <si>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</si>
  <si>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</si>
  <si>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</si>
  <si>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</si>
  <si>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</si>
  <si>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</si>
  <si>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</si>
  <si>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</si>
  <si>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</si>
  <si>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</si>
  <si>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</si>
  <si>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</si>
  <si>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</si>
  <si>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</si>
  <si>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</si>
  <si>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</si>
  <si>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</si>
  <si>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</si>
  <si>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</si>
  <si>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</si>
  <si>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</si>
  <si>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</si>
  <si>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</si>
  <si>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</si>
  <si>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</si>
  <si>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</si>
  <si>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</si>
  <si>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</si>
  <si>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</si>
  <si>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</si>
  <si>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</si>
  <si>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</si>
  <si>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</si>
  <si>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</si>
  <si>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</si>
  <si>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</si>
  <si>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</si>
  <si>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</si>
  <si>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</si>
  <si>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</si>
  <si>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</si>
  <si>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</si>
  <si>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</si>
  <si>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</si>
  <si>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</si>
  <si>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</si>
  <si>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</si>
  <si>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</si>
  <si>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</si>
  <si>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</si>
  <si>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</si>
  <si>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</si>
  <si>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</si>
  <si>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</si>
  <si>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</si>
  <si>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</si>
  <si>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</si>
  <si>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</si>
  <si>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</si>
  <si>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</si>
  <si>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</si>
  <si>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</si>
  <si>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</si>
  <si>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</si>
  <si>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</si>
  <si>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</si>
  <si>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</si>
  <si>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</si>
  <si>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</si>
  <si>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</si>
  <si>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</si>
  <si>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</si>
  <si>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</si>
  <si>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</si>
  <si>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</si>
  <si>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</si>
  <si>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</si>
  <si>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</si>
  <si>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</si>
  <si>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</si>
  <si>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</si>
  <si>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</si>
  <si>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</si>
  <si>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</si>
  <si>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</si>
  <si>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</si>
  <si>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</si>
  <si>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</si>
  <si>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</si>
  <si>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</si>
  <si>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</si>
  <si>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</si>
  <si>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</si>
  <si>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</si>
  <si>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</si>
  <si>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</si>
  <si>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</si>
  <si>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</si>
  <si>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</si>
  <si>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</si>
  <si>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</si>
  <si>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</si>
  <si>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</si>
  <si>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</si>
  <si>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</si>
  <si>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</si>
  <si>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</si>
  <si>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</si>
  <si>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</si>
  <si>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</si>
  <si>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</si>
  <si>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</si>
  <si>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</si>
  <si>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</si>
  <si>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</si>
  <si>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</si>
  <si>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</si>
  <si>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</si>
  <si>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</si>
  <si>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</si>
  <si>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</si>
  <si>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</si>
  <si>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</si>
  <si>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</si>
  <si>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</si>
  <si>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</si>
  <si>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</si>
  <si>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</si>
  <si>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</si>
  <si>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</si>
  <si>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</si>
  <si>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</si>
  <si>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</si>
  <si>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</si>
  <si>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</si>
  <si>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</si>
  <si>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</si>
  <si>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</si>
  <si>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</si>
  <si>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</si>
  <si>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</si>
  <si>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</si>
  <si>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</si>
  <si>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</si>
  <si>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</si>
  <si>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</si>
  <si>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</si>
  <si>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</si>
  <si>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</si>
  <si>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</si>
  <si>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</si>
  <si>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</si>
  <si>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</si>
  <si>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</si>
  <si>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</si>
  <si>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</si>
  <si>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</si>
  <si>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</si>
  <si>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</si>
  <si>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</si>
  <si>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</si>
  <si>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</si>
  <si>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</si>
  <si>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</si>
  <si>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</si>
  <si>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</si>
  <si>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</si>
  <si>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</si>
  <si>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</si>
  <si>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</si>
  <si>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</si>
  <si>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</si>
  <si>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</si>
  <si>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</si>
  <si>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</si>
  <si>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</si>
  <si>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</si>
  <si>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</si>
  <si>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</si>
  <si>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</si>
  <si>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</si>
  <si>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</si>
  <si>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</si>
  <si>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</si>
  <si>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</si>
  <si>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</si>
  <si>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</si>
  <si>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</si>
  <si>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</si>
  <si>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</si>
  <si>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</si>
  <si>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</si>
  <si>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</si>
  <si>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</si>
  <si>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</si>
  <si>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</si>
  <si>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</si>
  <si>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</si>
  <si>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</si>
  <si>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</si>
  <si>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</si>
  <si>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</si>
  <si>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</si>
  <si>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</si>
  <si>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</si>
  <si>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</si>
  <si>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</si>
  <si>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</si>
  <si>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</si>
  <si>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</si>
  <si>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</si>
  <si>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</si>
  <si>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</si>
  <si>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</si>
  <si>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</si>
  <si>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</si>
  <si>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</si>
  <si>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</si>
  <si>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</si>
  <si>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</si>
  <si>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</si>
  <si>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</si>
  <si>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</si>
  <si>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</si>
  <si>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</si>
  <si>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</si>
  <si>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</si>
  <si>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</si>
  <si>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</si>
  <si>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</si>
  <si>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</si>
  <si>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</si>
  <si>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</si>
  <si>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</si>
  <si>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</si>
  <si>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</si>
  <si>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</si>
  <si>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</si>
  <si>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</si>
  <si>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</si>
  <si>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</si>
  <si>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</si>
  <si>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</si>
  <si>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</si>
  <si>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</si>
  <si>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</si>
  <si>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</si>
  <si>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</si>
  <si>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</si>
  <si>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</si>
  <si>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</si>
  <si>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</si>
  <si>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</si>
  <si>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</si>
  <si>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</si>
  <si>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</si>
  <si>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</si>
  <si>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</si>
  <si>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</si>
  <si>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</si>
  <si>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</si>
  <si>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</si>
  <si>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</si>
  <si>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</si>
  <si>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</si>
  <si>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</si>
  <si>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</si>
  <si>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</si>
  <si>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</si>
  <si>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</si>
  <si>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</si>
  <si>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</si>
  <si>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</si>
  <si>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</si>
  <si>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</si>
  <si>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</si>
  <si>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</si>
  <si>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</si>
  <si>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</si>
  <si>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</si>
  <si>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</si>
  <si>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</si>
  <si>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</si>
  <si>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</si>
  <si>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</si>
  <si>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</si>
  <si>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</si>
  <si>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</si>
  <si>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</si>
  <si>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</si>
  <si>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</si>
  <si>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</si>
  <si>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</si>
  <si>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</si>
  <si>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</si>
  <si>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</si>
  <si>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</si>
  <si>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</si>
  <si>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</si>
  <si>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</si>
  <si>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</si>
  <si>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</si>
  <si>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</si>
  <si>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</si>
  <si>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</si>
  <si>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</si>
  <si>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</si>
  <si>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</si>
  <si>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</si>
  <si>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</si>
  <si>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</si>
  <si>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</si>
  <si>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</si>
  <si>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</si>
  <si>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</si>
  <si>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</si>
  <si>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</si>
  <si>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</si>
  <si>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</si>
  <si>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</si>
  <si>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</si>
  <si>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</si>
  <si>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</si>
  <si>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</si>
  <si>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</si>
  <si>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</si>
  <si>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</si>
  <si>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</si>
  <si>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</si>
  <si>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</si>
  <si>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</si>
  <si>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</si>
  <si>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</si>
  <si>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</si>
  <si>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</si>
  <si>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</si>
  <si>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</si>
  <si>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</si>
  <si>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</si>
  <si>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</si>
  <si>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</si>
  <si>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</si>
  <si>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</si>
  <si>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</si>
  <si>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</si>
  <si>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</si>
  <si>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</si>
  <si>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</si>
  <si>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</si>
  <si>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</si>
  <si>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</si>
  <si>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</si>
  <si>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</si>
  <si>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</si>
  <si>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</si>
  <si>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</si>
  <si>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</si>
  <si>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</si>
  <si>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</si>
  <si>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</si>
  <si>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</si>
  <si>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</si>
  <si>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</si>
  <si>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</si>
  <si>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</si>
  <si>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</si>
  <si>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</si>
  <si>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</si>
  <si>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</si>
  <si>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</si>
  <si>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</si>
  <si>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</si>
  <si>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</si>
  <si>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</si>
  <si>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</si>
  <si>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</si>
  <si>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</si>
  <si>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</si>
  <si>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</si>
  <si>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</si>
  <si>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</si>
  <si>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</si>
  <si>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</si>
  <si>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</si>
  <si>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</si>
  <si>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</si>
  <si>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</si>
  <si>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</si>
  <si>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</si>
  <si>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</si>
  <si>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</si>
  <si>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</si>
  <si>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</si>
  <si>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</si>
  <si>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</si>
  <si>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</si>
  <si>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</si>
  <si>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</si>
  <si>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</si>
  <si>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</si>
  <si>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</si>
  <si>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</si>
  <si>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</si>
  <si>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</si>
  <si>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</si>
  <si>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</si>
  <si>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</si>
  <si>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</si>
  <si>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</si>
  <si>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</si>
  <si>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</si>
  <si>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</si>
  <si>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</si>
  <si>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</si>
  <si>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</si>
  <si>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</si>
  <si>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</si>
  <si>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</si>
  <si>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</si>
  <si>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</si>
  <si>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</si>
  <si>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</si>
  <si>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</si>
  <si>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</si>
  <si>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</si>
  <si>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</si>
  <si>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</si>
  <si>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</si>
  <si>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</si>
  <si>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</si>
  <si>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</si>
  <si>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</si>
  <si>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</si>
  <si>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</si>
  <si>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</si>
  <si>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</si>
  <si>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</si>
  <si>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</si>
  <si>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</si>
  <si>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</si>
  <si>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</si>
  <si>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</si>
  <si>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</si>
  <si>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</si>
  <si>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</si>
  <si>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</si>
  <si>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</si>
  <si>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</si>
  <si>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</si>
  <si>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</si>
  <si>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</si>
  <si>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</si>
  <si>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</si>
  <si>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</si>
  <si>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</si>
  <si>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</si>
  <si>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</si>
  <si>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</si>
  <si>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</si>
  <si>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</si>
  <si>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</si>
  <si>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</si>
  <si>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</si>
  <si>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</si>
  <si>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</si>
  <si>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</si>
  <si>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</si>
  <si>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</si>
  <si>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</si>
  <si>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</si>
  <si>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</si>
  <si>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</si>
  <si>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</si>
  <si>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</si>
  <si>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</si>
  <si>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</si>
  <si>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</si>
  <si>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</si>
  <si>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</si>
  <si>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</si>
  <si>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</si>
  <si>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</si>
  <si>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</si>
  <si>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</si>
  <si>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</si>
  <si>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</si>
  <si>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</si>
  <si>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</si>
  <si>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</si>
  <si>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</si>
  <si>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</si>
  <si>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</si>
  <si>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</si>
  <si>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</si>
  <si>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</si>
  <si>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</si>
  <si>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</si>
  <si>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</si>
  <si>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</si>
  <si>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</si>
  <si>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</si>
  <si>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</si>
  <si>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</si>
  <si>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</si>
  <si>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</si>
  <si>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</si>
  <si>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</si>
  <si>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</si>
  <si>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</si>
  <si>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</si>
  <si>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</si>
  <si>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</si>
  <si>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</si>
  <si>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</si>
  <si>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</si>
  <si>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</si>
  <si>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</si>
  <si>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</si>
  <si>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</si>
  <si>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</si>
  <si>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</si>
  <si>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</si>
  <si>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</si>
  <si>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</si>
  <si>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</si>
  <si>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</si>
  <si>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</si>
  <si>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</si>
  <si>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</si>
  <si>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</si>
  <si>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</si>
  <si>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</si>
  <si>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</si>
  <si>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</si>
  <si>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</si>
  <si>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</si>
  <si>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</si>
  <si>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</si>
  <si>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</si>
  <si>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</si>
  <si>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</si>
  <si>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</si>
  <si>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</si>
  <si>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</si>
  <si>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</si>
  <si>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</si>
  <si>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</si>
  <si>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</si>
  <si>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</si>
  <si>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</si>
  <si>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</si>
  <si>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</si>
  <si>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</si>
  <si>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</si>
  <si>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</si>
  <si>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</si>
  <si>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</si>
  <si>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</si>
  <si>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</si>
  <si>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</si>
  <si>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</si>
  <si>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</si>
  <si>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</si>
  <si>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</si>
  <si>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</si>
  <si>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</si>
  <si>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</si>
  <si>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</si>
  <si>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</si>
  <si>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</si>
  <si>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</si>
  <si>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</si>
  <si>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</si>
  <si>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</si>
  <si>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</si>
  <si>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</si>
  <si>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</si>
  <si>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</si>
  <si>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</si>
  <si>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</si>
  <si>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</si>
  <si>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</si>
  <si>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</si>
  <si>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</si>
  <si>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</si>
  <si>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</si>
  <si>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</si>
  <si>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</si>
  <si>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</si>
  <si>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</si>
  <si>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</si>
  <si>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</si>
  <si>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</si>
  <si>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</si>
  <si>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</si>
  <si>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</si>
  <si>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</si>
  <si>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</si>
  <si>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</si>
  <si>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</si>
  <si>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</si>
  <si>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</si>
  <si>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</si>
  <si>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</si>
  <si>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</si>
  <si>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</si>
  <si>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</si>
  <si>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</si>
  <si>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</si>
  <si>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</si>
  <si>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</si>
  <si>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</si>
  <si>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</si>
  <si>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</si>
  <si>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</si>
  <si>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</si>
  <si>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</si>
  <si>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</si>
  <si>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</si>
  <si>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</si>
  <si>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</si>
  <si>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</si>
  <si>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</si>
  <si>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</si>
  <si>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</si>
  <si>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</si>
  <si>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</si>
  <si>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</si>
  <si>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</si>
  <si>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</si>
  <si>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</si>
  <si>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</si>
  <si>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</si>
  <si>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</si>
  <si>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</si>
  <si>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</si>
  <si>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</si>
  <si>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</si>
  <si>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</si>
  <si>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</si>
  <si>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</si>
  <si>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</si>
  <si>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</si>
  <si>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</si>
  <si>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</si>
  <si>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</si>
  <si>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</si>
  <si>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</si>
  <si>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</si>
  <si>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</si>
  <si>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</si>
  <si>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</si>
  <si>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</si>
  <si>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</si>
  <si>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</si>
  <si>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</si>
  <si>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</si>
  <si>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</si>
  <si>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</si>
  <si>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</si>
  <si>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</si>
  <si>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</si>
  <si>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</si>
  <si>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</si>
  <si>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</si>
  <si>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</si>
  <si>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</si>
  <si>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</si>
  <si>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</si>
  <si>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</si>
  <si>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</si>
  <si>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</si>
  <si>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</si>
  <si>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</si>
  <si>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</si>
  <si>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</si>
  <si>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</si>
  <si>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</si>
  <si>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</si>
  <si>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</si>
  <si>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</si>
  <si>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</si>
  <si>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</si>
  <si>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</si>
  <si>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</si>
  <si>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</si>
  <si>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</si>
  <si>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</si>
  <si>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</si>
  <si>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</si>
  <si>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</si>
  <si>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</si>
  <si>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</si>
  <si>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</si>
  <si>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</si>
  <si>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</si>
  <si>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</si>
  <si>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</si>
  <si>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</si>
  <si>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</si>
  <si>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</si>
  <si>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</si>
  <si>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</si>
  <si>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</si>
  <si>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</si>
  <si>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</si>
  <si>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</si>
  <si>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</si>
  <si>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</si>
  <si>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</si>
  <si>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</si>
  <si>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</si>
  <si>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</si>
  <si>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</si>
  <si>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</si>
  <si>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</si>
  <si>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</si>
  <si>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</si>
  <si>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</si>
  <si>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</si>
  <si>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</si>
  <si>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</si>
  <si>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</si>
  <si>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</si>
  <si>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</si>
  <si>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</si>
  <si>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</si>
  <si>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</si>
  <si>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</si>
  <si>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</si>
  <si>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</si>
  <si>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</si>
  <si>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</si>
  <si>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</si>
  <si>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</si>
  <si>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</si>
  <si>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</si>
  <si>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</si>
  <si>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</si>
  <si>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</si>
  <si>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</si>
  <si>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</si>
  <si>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</si>
  <si>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</si>
  <si>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</si>
  <si>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</si>
  <si>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</si>
  <si>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</si>
  <si>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</si>
  <si>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</si>
  <si>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</si>
  <si>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</si>
  <si>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</si>
  <si>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</si>
  <si>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</si>
  <si>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</si>
  <si>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</si>
  <si>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</si>
  <si>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</si>
  <si>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</si>
  <si>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</si>
  <si>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</si>
  <si>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</si>
  <si>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</si>
  <si>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</si>
  <si>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</si>
  <si>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</si>
  <si>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</si>
  <si>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</si>
  <si>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</si>
  <si>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</si>
  <si>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</si>
  <si>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</si>
  <si>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</si>
  <si>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</si>
  <si>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</si>
  <si>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</si>
  <si>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</si>
  <si>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</si>
  <si>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</si>
  <si>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</si>
  <si>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</si>
  <si>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</si>
  <si>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</si>
  <si>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</si>
  <si>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</si>
  <si>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</si>
  <si>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</si>
  <si>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</si>
  <si>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</si>
  <si>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</si>
  <si>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</si>
  <si>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</si>
  <si>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</si>
  <si>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</si>
  <si>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</si>
  <si>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</si>
  <si>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</si>
  <si>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</si>
  <si>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</si>
  <si>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</si>
  <si>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</si>
  <si>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</si>
  <si>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</si>
  <si>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</si>
  <si>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</si>
  <si>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</si>
  <si>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</si>
  <si>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</si>
  <si>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</si>
  <si>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</si>
  <si>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</si>
  <si>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</si>
  <si>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</si>
  <si>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</si>
  <si>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</si>
  <si>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</si>
  <si>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</si>
  <si>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</si>
  <si>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</si>
  <si>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</si>
  <si>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</si>
  <si>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</si>
  <si>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</si>
  <si>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</si>
  <si>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</si>
  <si>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</si>
  <si>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</si>
  <si>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</si>
  <si>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</si>
  <si>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</si>
  <si>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</si>
  <si>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</si>
  <si>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</si>
  <si>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</si>
  <si>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</si>
  <si>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</si>
  <si>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</si>
  <si>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</si>
  <si>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</si>
  <si>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</si>
  <si>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</si>
  <si>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</si>
  <si>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</si>
  <si>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</si>
  <si>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</si>
  <si>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</si>
  <si>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</si>
  <si>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</si>
  <si>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</si>
  <si>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</si>
  <si>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</si>
  <si>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</si>
  <si>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</si>
  <si>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</si>
  <si>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</si>
  <si>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</si>
  <si>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</si>
  <si>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</si>
  <si>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</si>
  <si>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</si>
  <si>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</si>
  <si>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</si>
  <si>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</si>
  <si>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</si>
  <si>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</si>
  <si>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</si>
  <si>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</si>
  <si>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</si>
  <si>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</si>
  <si>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</si>
  <si>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</si>
  <si>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</si>
  <si>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</si>
  <si>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</si>
  <si>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</si>
  <si>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</si>
  <si>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</si>
  <si>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</si>
  <si>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</si>
  <si>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</si>
  <si>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</si>
  <si>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</si>
  <si>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</si>
  <si>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</si>
  <si>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</si>
  <si>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</si>
  <si>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</si>
  <si>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</si>
  <si>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</si>
  <si>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</si>
  <si>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</si>
  <si>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</si>
  <si>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</si>
  <si>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</si>
  <si>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</si>
  <si>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</si>
  <si>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</si>
  <si>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</si>
  <si>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</si>
  <si>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</si>
  <si>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</si>
  <si>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</si>
  <si>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</si>
  <si>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</si>
  <si>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</si>
  <si>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</si>
  <si>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</si>
  <si>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</si>
  <si>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</si>
  <si>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</si>
  <si>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</si>
  <si>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</si>
  <si>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</si>
  <si>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</si>
  <si>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</si>
  <si>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</si>
  <si>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</si>
  <si>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</si>
  <si>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</si>
  <si>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</si>
  <si>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</si>
  <si>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</si>
  <si>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</si>
  <si>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</si>
  <si>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</si>
  <si>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</si>
  <si>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</si>
  <si>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</si>
  <si>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</si>
  <si>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</si>
  <si>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</si>
  <si>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</si>
  <si>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</si>
  <si>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</si>
  <si>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</si>
  <si>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</si>
  <si>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</si>
  <si>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</si>
  <si>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</si>
  <si>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</si>
  <si>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</si>
  <si>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</si>
  <si>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</si>
  <si>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</si>
  <si>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</si>
  <si>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</si>
  <si>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</si>
  <si>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</si>
  <si>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</si>
  <si>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</si>
  <si>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</si>
  <si>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</si>
  <si>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</si>
  <si>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</si>
  <si>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</si>
  <si>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</si>
  <si>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</si>
  <si>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</si>
  <si>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</si>
  <si>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</si>
  <si>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</si>
  <si>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</si>
  <si>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</si>
  <si>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</si>
  <si>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</si>
  <si>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</si>
  <si>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</si>
  <si>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</si>
  <si>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</si>
  <si>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</si>
  <si>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</si>
  <si>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</si>
  <si>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</si>
  <si>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</si>
  <si>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</si>
  <si>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</si>
  <si>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</si>
  <si>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</si>
  <si>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</si>
  <si>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</si>
  <si>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</si>
  <si>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</si>
  <si>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</si>
  <si>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</si>
  <si>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</si>
  <si>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</si>
  <si>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</si>
  <si>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</si>
  <si>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</si>
  <si>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</si>
  <si>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</si>
  <si>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</si>
  <si>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</si>
  <si>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</si>
  <si>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</si>
  <si>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</si>
  <si>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</si>
  <si>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</si>
  <si>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</si>
  <si>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</si>
  <si>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</si>
  <si>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</si>
  <si>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</si>
  <si>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</si>
  <si>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</si>
  <si>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</si>
  <si>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</si>
  <si>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</si>
  <si>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</si>
  <si>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</si>
  <si>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</si>
  <si>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</si>
  <si>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</si>
  <si>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</si>
  <si>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</si>
  <si>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</si>
  <si>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</si>
  <si>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</si>
  <si>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</si>
  <si>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</si>
  <si>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</si>
  <si>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</si>
  <si>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</si>
  <si>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</si>
  <si>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</si>
  <si>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</si>
  <si>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</si>
  <si>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</si>
  <si>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</si>
  <si>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</si>
  <si>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</si>
  <si>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</si>
  <si>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</si>
  <si>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</si>
  <si>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</si>
  <si>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</si>
  <si>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</si>
  <si>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</si>
  <si>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</si>
  <si>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</si>
  <si>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</si>
  <si>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</si>
  <si>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</si>
  <si>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</si>
  <si>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</si>
  <si>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</si>
  <si>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</si>
  <si>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</si>
  <si>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</si>
  <si>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</si>
  <si>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</si>
  <si>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</si>
  <si>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</si>
  <si>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</si>
  <si>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</si>
  <si>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</si>
  <si>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</si>
  <si>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</si>
  <si>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</si>
  <si>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</si>
  <si>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</si>
  <si>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</si>
  <si>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</si>
  <si>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</si>
  <si>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</si>
  <si>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</si>
  <si>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</si>
  <si>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</si>
  <si>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</si>
  <si>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</si>
  <si>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</si>
  <si>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</si>
  <si>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</si>
  <si>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</si>
  <si>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</si>
  <si>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</si>
  <si>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</si>
  <si>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</si>
  <si>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</si>
  <si>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</si>
  <si>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</si>
  <si>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</si>
  <si>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</si>
  <si>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</si>
  <si>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</si>
  <si>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</si>
  <si>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</si>
  <si>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</si>
  <si>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</si>
  <si>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</si>
  <si>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</si>
  <si>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</si>
  <si>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</si>
  <si>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</si>
  <si>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</si>
  <si>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</si>
  <si>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</si>
  <si>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</si>
  <si>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</si>
  <si>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</si>
  <si>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</si>
  <si>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</si>
  <si>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</si>
  <si>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</si>
  <si>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</si>
  <si>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</si>
  <si>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</si>
  <si>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</si>
  <si>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</si>
  <si>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</si>
  <si>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</si>
  <si>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</si>
  <si>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</si>
  <si>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</si>
  <si>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</si>
  <si>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</si>
  <si>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</si>
  <si>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</si>
  <si>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</si>
  <si>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</si>
  <si>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</si>
  <si>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</si>
  <si>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</si>
  <si>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</si>
  <si>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</si>
  <si>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</si>
  <si>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</si>
  <si>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</si>
  <si>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</si>
  <si>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</si>
  <si>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</si>
  <si>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</si>
  <si>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</si>
  <si>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</si>
  <si>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</si>
  <si>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</si>
  <si>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</si>
  <si>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</si>
  <si>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</si>
  <si>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</si>
  <si>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</si>
  <si>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</si>
  <si>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</si>
  <si>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</si>
  <si>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</si>
  <si>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</si>
  <si>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</si>
  <si>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</si>
  <si>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</si>
  <si>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</si>
  <si>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</si>
  <si>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</si>
  <si>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</si>
  <si>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</si>
  <si>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</si>
  <si>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</si>
  <si>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</si>
  <si>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</si>
  <si>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</si>
  <si>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</si>
  <si>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</si>
  <si>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</si>
  <si>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</si>
  <si>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</si>
  <si>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</si>
  <si>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</si>
  <si>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</si>
  <si>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</si>
  <si>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</si>
  <si>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</si>
  <si>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</si>
  <si>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</si>
  <si>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</si>
  <si>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</si>
  <si>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</si>
  <si>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</si>
  <si>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</si>
  <si>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</si>
  <si>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</si>
  <si>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</si>
  <si>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</si>
  <si>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</si>
  <si>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</si>
  <si>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</si>
  <si>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</si>
  <si>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</si>
  <si>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</si>
  <si>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</si>
  <si>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</si>
  <si>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</si>
  <si>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</si>
  <si>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</si>
  <si>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</si>
  <si>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</si>
  <si>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</si>
  <si>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</si>
  <si>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</si>
  <si>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</si>
  <si>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</si>
  <si>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</si>
  <si>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</si>
  <si>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</si>
  <si>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</si>
  <si>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</si>
  <si>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</si>
  <si>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</si>
  <si>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</si>
  <si>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</si>
  <si>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</si>
  <si>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</si>
  <si>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</si>
  <si>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</si>
  <si>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</si>
  <si>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</si>
  <si>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</si>
  <si>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</si>
  <si>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</si>
  <si>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</si>
  <si>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</si>
  <si>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</si>
  <si>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</si>
  <si>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</si>
  <si>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</si>
  <si>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</si>
  <si>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</si>
  <si>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</si>
  <si>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</si>
  <si>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</si>
  <si>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</si>
  <si>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</si>
  <si>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</si>
  <si>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</si>
  <si>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</si>
  <si>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</si>
  <si>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</si>
  <si>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</si>
  <si>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</si>
  <si>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</si>
  <si>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</si>
  <si>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</si>
  <si>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</si>
  <si>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</si>
  <si>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</si>
  <si>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</si>
  <si>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</si>
  <si>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</si>
  <si>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</si>
  <si>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</si>
  <si>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</si>
  <si>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</si>
  <si>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</si>
  <si>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</si>
  <si>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</si>
  <si>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</si>
  <si>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</si>
  <si>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</si>
  <si>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</si>
  <si>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</si>
  <si>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</si>
  <si>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</si>
  <si>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</si>
  <si>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</si>
  <si>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</si>
  <si>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</si>
  <si>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</si>
  <si>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</si>
  <si>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</si>
  <si>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</si>
  <si>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</si>
  <si>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</si>
  <si>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</si>
  <si>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</si>
  <si>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</si>
  <si>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</si>
  <si>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</si>
  <si>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</si>
  <si>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</si>
  <si>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</si>
  <si>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</si>
  <si>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</si>
  <si>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</si>
  <si>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</si>
  <si>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</si>
  <si>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</si>
  <si>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</si>
  <si>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</si>
  <si>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</si>
  <si>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</si>
  <si>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</si>
  <si>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</si>
  <si>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</si>
  <si>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</si>
  <si>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</si>
  <si>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</si>
  <si>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</si>
  <si>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</si>
  <si>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</si>
  <si>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</si>
  <si>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</si>
  <si>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</si>
  <si>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</si>
  <si>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</si>
  <si>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</si>
  <si>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</si>
  <si>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</si>
  <si>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</si>
  <si>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</si>
  <si>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</si>
  <si>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</si>
  <si>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</si>
  <si>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</si>
  <si>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</si>
  <si>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</si>
  <si>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</si>
  <si>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</si>
  <si>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</si>
  <si>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</si>
  <si>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</si>
  <si>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</si>
  <si>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</si>
  <si>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</si>
  <si>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</si>
  <si>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</si>
  <si>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</si>
  <si>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</si>
  <si>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</si>
  <si>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</si>
  <si>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</si>
  <si>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</si>
  <si>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</si>
  <si>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</si>
  <si>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</si>
  <si>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</si>
  <si>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</si>
  <si>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</si>
  <si>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</si>
  <si>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</si>
  <si>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</si>
  <si>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</si>
  <si>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</si>
  <si>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</si>
  <si>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</si>
  <si>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</si>
  <si>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</si>
  <si>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</si>
  <si>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</si>
  <si>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</si>
  <si>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</si>
  <si>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</si>
  <si>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</si>
  <si>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</si>
  <si>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</si>
  <si>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</si>
  <si>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</si>
  <si>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</si>
  <si>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</si>
  <si>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</si>
  <si>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</si>
  <si>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</si>
  <si>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</si>
  <si>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</si>
  <si>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</si>
  <si>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</si>
  <si>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</si>
  <si>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</si>
  <si>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</si>
  <si>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</si>
  <si>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</si>
  <si>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</si>
  <si>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</si>
  <si>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</si>
  <si>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</si>
  <si>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</si>
  <si>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</si>
  <si>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</si>
  <si>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</si>
  <si>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</si>
  <si>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</si>
  <si>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</si>
  <si>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</si>
  <si>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</si>
  <si>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</si>
  <si>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</si>
  <si>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</si>
  <si>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</si>
  <si>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</si>
  <si>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</si>
  <si>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</si>
  <si>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</si>
  <si>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</si>
  <si>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</si>
  <si>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</si>
  <si>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</si>
  <si>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</si>
  <si>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</si>
  <si>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</si>
  <si>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</si>
  <si>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</si>
  <si>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</si>
  <si>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</si>
  <si>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</si>
  <si>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</si>
  <si>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</si>
  <si>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</si>
  <si>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</si>
  <si>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</si>
  <si>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</si>
  <si>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</si>
  <si>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</si>
  <si>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</si>
  <si>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</si>
  <si>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</si>
  <si>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</si>
  <si>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</si>
  <si>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</si>
  <si>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</si>
  <si>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</si>
  <si>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</si>
  <si>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</si>
  <si>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</si>
  <si>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</si>
  <si>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</si>
  <si>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</si>
  <si>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</si>
  <si>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</si>
  <si>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</si>
  <si>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</si>
  <si>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</si>
  <si>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</si>
  <si>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</si>
  <si>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</si>
  <si>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</si>
  <si>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</si>
  <si>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</si>
  <si>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</si>
  <si>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</si>
  <si>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</si>
  <si>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</si>
  <si>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</si>
  <si>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</si>
  <si>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</si>
  <si>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</si>
  <si>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</si>
  <si>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</si>
  <si>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</si>
  <si>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</si>
  <si>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</si>
  <si>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</si>
  <si>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</si>
  <si>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</si>
  <si>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</si>
  <si>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</si>
  <si>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</si>
  <si>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</si>
  <si>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</si>
  <si>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</si>
  <si>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</si>
  <si>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</si>
  <si>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</si>
  <si>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</si>
  <si>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</si>
  <si>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</si>
  <si>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</si>
  <si>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</si>
  <si>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</si>
  <si>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</si>
  <si>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</si>
  <si>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</si>
  <si>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</si>
  <si>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</si>
  <si>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</si>
  <si>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</si>
  <si>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</si>
  <si>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</si>
  <si>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</si>
  <si>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</si>
  <si>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</si>
  <si>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</si>
  <si>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</si>
  <si>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</si>
  <si>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</si>
  <si>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</si>
  <si>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</si>
  <si>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</si>
  <si>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</si>
  <si>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</si>
  <si>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</si>
  <si>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</si>
  <si>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</si>
  <si>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</si>
  <si>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</si>
  <si>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</si>
  <si>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</si>
  <si>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</si>
  <si>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</si>
  <si>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</si>
  <si>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</si>
  <si>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</si>
  <si>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</si>
  <si>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</si>
  <si>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</si>
  <si>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</si>
  <si>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</si>
  <si>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</si>
  <si>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</si>
  <si>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</si>
  <si>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</si>
  <si>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</si>
  <si>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</si>
  <si>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</si>
  <si>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</si>
  <si>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</si>
  <si>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</si>
  <si>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</si>
  <si>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</si>
  <si>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</si>
  <si>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</si>
  <si>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</si>
  <si>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</si>
  <si>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</si>
  <si>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</si>
  <si>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</si>
  <si>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</si>
  <si>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</si>
  <si>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</si>
  <si>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</si>
  <si>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</si>
  <si>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</si>
  <si>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</si>
  <si>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</si>
  <si>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</si>
  <si>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</si>
  <si>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</si>
  <si>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</si>
  <si>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</si>
  <si>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</si>
  <si>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</si>
  <si>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</si>
  <si>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</si>
  <si>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</si>
  <si>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</si>
  <si>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</si>
  <si>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</si>
  <si>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</si>
  <si>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</si>
  <si>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</si>
  <si>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</si>
  <si>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</si>
  <si>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</si>
  <si>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</si>
  <si>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</si>
  <si>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</si>
  <si>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</si>
  <si>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</si>
  <si>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</si>
  <si>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</si>
  <si>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</si>
  <si>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</si>
  <si>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</si>
  <si>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</si>
  <si>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</si>
  <si>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</si>
  <si>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</si>
  <si>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</si>
  <si>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</si>
  <si>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</si>
  <si>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</si>
  <si>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</si>
  <si>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</si>
  <si>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</si>
  <si>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</si>
  <si>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</si>
  <si>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</si>
  <si>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</si>
  <si>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</si>
  <si>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</si>
  <si>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</si>
  <si>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</si>
  <si>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</si>
  <si>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</si>
  <si>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</si>
  <si>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</si>
  <si>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</si>
  <si>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</si>
  <si>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</si>
  <si>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</si>
  <si>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</si>
  <si>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</si>
  <si>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</si>
  <si>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</si>
  <si>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</si>
  <si>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</si>
  <si>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</si>
  <si>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</si>
  <si>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</si>
  <si>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</si>
  <si>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</si>
  <si>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</si>
  <si>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</si>
  <si>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</si>
  <si>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</si>
  <si>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</si>
  <si>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</si>
  <si>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</si>
  <si>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</si>
  <si>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</si>
  <si>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</si>
  <si>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</si>
  <si>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</si>
  <si>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</si>
  <si>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</si>
  <si>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</si>
  <si>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</si>
  <si>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</si>
  <si>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</si>
  <si>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</si>
  <si>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</si>
  <si>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</si>
  <si>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</si>
  <si>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</si>
  <si>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</si>
  <si>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</si>
  <si>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</si>
  <si>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</si>
  <si>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</si>
  <si>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</si>
  <si>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</si>
  <si>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</si>
  <si>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</si>
  <si>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</si>
  <si>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</si>
  <si>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</si>
  <si>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</si>
  <si>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</si>
  <si>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</si>
  <si>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</si>
  <si>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</si>
  <si>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</si>
  <si>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</si>
  <si>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</si>
  <si>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</si>
  <si>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</si>
  <si>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</si>
  <si>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</si>
  <si>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</si>
  <si>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</si>
  <si>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</si>
  <si>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</si>
  <si>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</si>
  <si>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</si>
  <si>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</si>
  <si>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</si>
  <si>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</si>
  <si>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</si>
  <si>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</si>
  <si>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</si>
  <si>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</si>
  <si>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</si>
  <si>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</si>
  <si>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</si>
  <si>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</si>
  <si>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</si>
  <si>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</si>
  <si>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</si>
  <si>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</si>
  <si>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</si>
  <si>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</si>
  <si>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</si>
  <si>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</si>
  <si>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</si>
  <si>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</si>
  <si>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</si>
  <si>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</si>
  <si>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</si>
  <si>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</si>
  <si>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</si>
  <si>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</si>
  <si>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</si>
  <si>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</si>
  <si>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</si>
  <si>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</si>
  <si>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</si>
  <si>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</si>
  <si>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</si>
  <si>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</si>
  <si>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</si>
  <si>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</si>
  <si>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</si>
  <si>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</si>
  <si>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</si>
  <si>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</si>
  <si>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</si>
  <si>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</si>
  <si>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</si>
  <si>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</si>
  <si>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</si>
  <si>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</si>
  <si>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</si>
  <si>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</si>
  <si>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</si>
  <si>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</si>
  <si>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</si>
  <si>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</si>
  <si>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</si>
  <si>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</si>
  <si>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</si>
  <si>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</si>
  <si>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</si>
  <si>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</si>
  <si>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</si>
  <si>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</si>
  <si>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</si>
  <si>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</si>
  <si>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</si>
  <si>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</si>
  <si>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</si>
  <si>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</si>
  <si>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</si>
  <si>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</si>
  <si>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</si>
  <si>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</si>
  <si>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</si>
  <si>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</si>
  <si>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</si>
  <si>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</si>
  <si>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</si>
  <si>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</si>
  <si>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</si>
  <si>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</si>
  <si>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</si>
  <si>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</si>
  <si>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</si>
  <si>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</si>
  <si>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</si>
  <si>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</si>
  <si>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</si>
  <si>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</si>
  <si>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</si>
  <si>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</si>
  <si>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</si>
  <si>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</si>
  <si>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</si>
  <si>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</si>
  <si>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</si>
  <si>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</si>
  <si>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</si>
  <si>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</si>
  <si>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</si>
  <si>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</si>
  <si>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</si>
  <si>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</si>
  <si>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</si>
  <si>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</si>
  <si>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</si>
  <si>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</si>
  <si>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</si>
  <si>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</si>
  <si>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</si>
  <si>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</si>
  <si>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</si>
  <si>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</si>
  <si>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</si>
  <si>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</si>
  <si>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</si>
  <si>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</si>
  <si>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</si>
  <si>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</si>
  <si>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</si>
  <si>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</si>
  <si>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</si>
  <si>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</si>
  <si>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</si>
  <si>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</si>
  <si>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</si>
  <si>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</si>
  <si>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</si>
  <si>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</si>
  <si>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</si>
  <si>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</si>
  <si>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</si>
  <si>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</si>
  <si>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</si>
  <si>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</si>
  <si>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</si>
  <si>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</si>
  <si>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</si>
  <si>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</si>
  <si>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</si>
  <si>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</si>
  <si>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</si>
  <si>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</si>
  <si>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</si>
  <si>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</si>
  <si>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</si>
  <si>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</si>
  <si>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</si>
  <si>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</si>
  <si>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</si>
  <si>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</si>
  <si>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</si>
  <si>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</si>
  <si>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</si>
  <si>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</si>
  <si>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</si>
  <si>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</si>
  <si>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</si>
  <si>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</si>
  <si>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</si>
  <si>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</si>
  <si>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</si>
  <si>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</si>
  <si>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</si>
  <si>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</si>
  <si>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</si>
  <si>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</si>
  <si>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</si>
  <si>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</si>
  <si>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</si>
  <si>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</si>
  <si>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</si>
  <si>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</si>
  <si>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</si>
  <si>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</si>
  <si>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</si>
  <si>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</si>
  <si>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</si>
  <si>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</si>
  <si>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</si>
  <si>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</si>
  <si>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</si>
  <si>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</si>
  <si>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</si>
  <si>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</si>
  <si>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</si>
  <si>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</si>
  <si>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</si>
  <si>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</si>
  <si>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</si>
  <si>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</si>
  <si>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</si>
  <si>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</si>
  <si>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</si>
  <si>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</si>
  <si>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</si>
  <si>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</si>
  <si>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</si>
  <si>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</si>
  <si>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</si>
  <si>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</si>
  <si>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</si>
  <si>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</si>
  <si>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</si>
  <si>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</si>
  <si>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</si>
  <si>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</si>
  <si>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</si>
  <si>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</si>
  <si>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</si>
  <si>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</si>
  <si>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</si>
  <si>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</si>
  <si>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</si>
  <si>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</si>
  <si>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</si>
  <si>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</si>
  <si>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</si>
  <si>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</si>
  <si>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</si>
  <si>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</si>
  <si>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</si>
  <si>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</si>
  <si>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</si>
  <si>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</si>
  <si>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</si>
  <si>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</si>
  <si>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</si>
  <si>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</si>
  <si>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</si>
  <si>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</si>
  <si>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</si>
  <si>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</si>
  <si>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</si>
  <si>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</si>
  <si>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</si>
  <si>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</si>
  <si>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</si>
  <si>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</si>
  <si>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</si>
  <si>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</si>
  <si>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</si>
  <si>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</si>
  <si>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</si>
  <si>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</si>
  <si>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</si>
  <si>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</si>
  <si>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</si>
  <si>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</si>
  <si>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</si>
  <si>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</si>
  <si>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</si>
  <si>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</si>
  <si>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</si>
  <si>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</si>
  <si>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</si>
  <si>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</si>
  <si>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</si>
  <si>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</si>
  <si>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</si>
  <si>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</si>
  <si>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</si>
  <si>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</si>
  <si>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</si>
  <si>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</si>
  <si>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</si>
  <si>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</si>
  <si>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</si>
  <si>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</si>
  <si>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</si>
  <si>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</si>
  <si>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</si>
  <si>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</si>
  <si>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</si>
  <si>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</si>
  <si>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</si>
  <si>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</si>
  <si>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</si>
  <si>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</si>
  <si>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</si>
  <si>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</si>
  <si>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</si>
  <si>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</si>
  <si>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</si>
  <si>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</si>
  <si>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</si>
  <si>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</si>
  <si>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</si>
  <si>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</si>
  <si>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</si>
  <si>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</si>
  <si>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</si>
  <si>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</si>
  <si>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</si>
  <si>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</si>
  <si>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</si>
  <si>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</si>
  <si>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</si>
  <si>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</si>
  <si>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</si>
  <si>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</si>
  <si>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</si>
  <si>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</si>
  <si>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</si>
  <si>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</si>
  <si>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</si>
  <si>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</si>
  <si>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</si>
  <si>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</si>
  <si>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</si>
  <si>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</si>
  <si>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</si>
  <si>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</si>
  <si>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</si>
  <si>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</si>
  <si>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</si>
  <si>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</si>
  <si>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</si>
  <si>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</si>
  <si>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</si>
  <si>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</si>
  <si>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</si>
  <si>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</si>
  <si>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</si>
  <si>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</si>
  <si>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</si>
  <si>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</si>
  <si>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</si>
  <si>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</si>
  <si>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</si>
  <si>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</si>
  <si>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</si>
  <si>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</si>
  <si>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</si>
  <si>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</si>
  <si>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</si>
  <si>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</si>
  <si>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</si>
  <si>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</si>
  <si>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</si>
  <si>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</si>
  <si>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</si>
  <si>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</si>
  <si>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</si>
  <si>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</si>
  <si>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</si>
  <si>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</si>
  <si>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</si>
  <si>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</si>
  <si>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</si>
  <si>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</si>
  <si>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</si>
  <si>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</si>
  <si>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</si>
  <si>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</si>
  <si>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</si>
  <si>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</si>
  <si>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</si>
  <si>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</si>
  <si>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</si>
  <si>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</si>
  <si>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</si>
  <si>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</si>
  <si>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</si>
  <si>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</si>
  <si>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</si>
  <si>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</si>
  <si>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</si>
  <si>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</si>
  <si>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</si>
  <si>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</si>
  <si>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</si>
  <si>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</si>
  <si>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</si>
  <si>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</si>
  <si>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</si>
  <si>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</si>
  <si>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</si>
  <si>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</si>
  <si>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</si>
  <si>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</si>
  <si>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</si>
  <si>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</si>
  <si>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</si>
  <si>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</si>
  <si>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</si>
  <si>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</si>
  <si>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</si>
  <si>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</si>
  <si>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</si>
  <si>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</si>
  <si>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</si>
  <si>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</si>
  <si>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</si>
  <si>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</si>
  <si>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</si>
  <si>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</si>
  <si>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</si>
  <si>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</si>
  <si>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</si>
  <si>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</si>
  <si>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</si>
  <si>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</si>
  <si>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</si>
  <si>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</si>
  <si>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</si>
  <si>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</si>
  <si>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</si>
  <si>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</si>
  <si>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</si>
  <si>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</si>
  <si>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</si>
  <si>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</si>
  <si>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</si>
  <si>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</si>
  <si>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</si>
  <si>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</si>
  <si>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</si>
  <si>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</si>
  <si>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</si>
  <si>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</si>
  <si>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</si>
  <si>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</si>
  <si>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</si>
  <si>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</si>
  <si>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</si>
  <si>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</si>
  <si>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</si>
  <si>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</si>
  <si>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</si>
  <si>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</si>
  <si>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</si>
  <si>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</si>
  <si>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</si>
  <si>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</si>
  <si>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</si>
  <si>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</si>
  <si>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</si>
  <si>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</si>
  <si>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</si>
  <si>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</si>
  <si>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</si>
  <si>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</si>
  <si>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</si>
  <si>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</si>
  <si>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</si>
  <si>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</si>
  <si>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</si>
  <si>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</si>
  <si>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</si>
  <si>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</si>
  <si>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</si>
  <si>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</si>
  <si>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</si>
  <si>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</si>
  <si>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</si>
  <si>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</si>
  <si>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</si>
  <si>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</si>
  <si>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</si>
  <si>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</si>
  <si>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</si>
  <si>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</si>
  <si>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</si>
  <si>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</si>
  <si>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</si>
  <si>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</si>
  <si>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</si>
  <si>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</si>
  <si>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</si>
  <si>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</si>
  <si>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</si>
  <si>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</si>
  <si>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</si>
  <si>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</si>
  <si>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</si>
  <si>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</si>
  <si>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</si>
  <si>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</si>
  <si>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</si>
  <si>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</si>
  <si>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</si>
  <si>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</si>
  <si>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</si>
  <si>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</si>
  <si>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</si>
  <si>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</si>
  <si>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</si>
  <si>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</si>
  <si>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</si>
  <si>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</si>
  <si>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</si>
  <si>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</si>
  <si>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</si>
  <si>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</si>
  <si>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</si>
  <si>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</si>
  <si>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</si>
  <si>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</si>
  <si>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</si>
  <si>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</si>
  <si>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</si>
  <si>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</si>
  <si>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</si>
  <si>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</si>
  <si>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</si>
  <si>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</si>
  <si>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</si>
  <si>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</si>
  <si>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</si>
  <si>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</si>
  <si>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</si>
  <si>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</si>
  <si>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</si>
  <si>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</si>
  <si>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</si>
  <si>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</si>
  <si>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</si>
  <si>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</si>
  <si>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</si>
  <si>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</si>
  <si>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</si>
  <si>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</si>
  <si>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</si>
  <si>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</si>
  <si>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</si>
  <si>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</si>
  <si>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</si>
  <si>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</si>
  <si>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</si>
  <si>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</si>
  <si>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</si>
  <si>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</si>
  <si>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</si>
  <si>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</si>
  <si>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</si>
  <si>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</si>
  <si>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</si>
  <si>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</si>
  <si>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</si>
  <si>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</si>
  <si>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</si>
  <si>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</si>
  <si>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</si>
  <si>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</si>
  <si>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</si>
  <si>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</si>
  <si>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</si>
  <si>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</si>
  <si>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</si>
  <si>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</si>
  <si>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</si>
  <si>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</si>
  <si>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</si>
  <si>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</si>
  <si>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</si>
  <si>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</si>
  <si>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</si>
  <si>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</si>
  <si>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</si>
  <si>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</si>
  <si>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</si>
  <si>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</si>
  <si>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</si>
  <si>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</si>
  <si>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</si>
  <si>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</si>
  <si>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</si>
  <si>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</si>
  <si>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</si>
  <si>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</si>
  <si>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</si>
  <si>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</si>
  <si>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</si>
  <si>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</si>
  <si>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</si>
  <si>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</si>
  <si>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</si>
  <si>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</si>
  <si>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</si>
  <si>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</si>
  <si>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</si>
  <si>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</si>
  <si>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</si>
  <si>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</si>
  <si>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</si>
  <si>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</si>
  <si>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</si>
  <si>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</si>
  <si>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</si>
  <si>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</si>
  <si>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</si>
  <si>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</si>
  <si>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</si>
  <si>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</si>
  <si>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</si>
  <si>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</si>
  <si>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</si>
  <si>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</si>
  <si>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</si>
  <si>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</si>
  <si>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</si>
  <si>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</si>
  <si>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</si>
  <si>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</si>
  <si>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</si>
  <si>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</si>
  <si>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</si>
  <si>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</si>
  <si>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</si>
  <si>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</si>
  <si>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</si>
  <si>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</si>
  <si>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</si>
  <si>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</si>
  <si>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</si>
  <si>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</si>
  <si>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</si>
  <si>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</si>
  <si>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</si>
  <si>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</si>
  <si>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</si>
  <si>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</si>
  <si>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</si>
  <si>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</si>
  <si>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</si>
  <si>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</si>
  <si>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</si>
  <si>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</si>
  <si>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</si>
  <si>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</si>
  <si>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</si>
  <si>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</si>
  <si>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</si>
  <si>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</si>
  <si>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</si>
  <si>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</si>
  <si>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</si>
  <si>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</si>
  <si>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</si>
  <si>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</si>
  <si>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</si>
  <si>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</si>
  <si>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</si>
  <si>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</si>
  <si>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</si>
  <si>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</si>
  <si>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</si>
  <si>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</si>
  <si>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</si>
  <si>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</si>
  <si>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</si>
  <si>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</si>
  <si>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</si>
  <si>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</si>
  <si>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</si>
  <si>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</si>
  <si>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</si>
  <si>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</si>
  <si>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</si>
  <si>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</si>
  <si>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</si>
  <si>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</si>
  <si>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</si>
  <si>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</si>
  <si>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</si>
  <si>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</si>
  <si>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</si>
  <si>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</si>
  <si>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</si>
  <si>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</si>
  <si>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</si>
  <si>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</si>
  <si>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</si>
  <si>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</si>
  <si>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</si>
  <si>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</si>
  <si>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</si>
  <si>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</si>
  <si>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</si>
  <si>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</si>
  <si>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</si>
  <si>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</si>
  <si>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</si>
  <si>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</si>
  <si>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</si>
  <si>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</si>
  <si>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</si>
  <si>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</si>
  <si>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</si>
  <si>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</si>
  <si>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</si>
  <si>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</si>
  <si>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</si>
  <si>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</si>
  <si>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</si>
  <si>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</si>
  <si>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</si>
  <si>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</si>
  <si>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</si>
  <si>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</si>
  <si>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</si>
  <si>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</si>
  <si>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</si>
  <si>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</si>
  <si>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</si>
  <si>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</si>
  <si>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</si>
  <si>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</si>
  <si>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</si>
  <si>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</si>
  <si>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</si>
  <si>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</si>
  <si>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</si>
  <si>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</si>
  <si>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</si>
  <si>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</si>
  <si>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</si>
  <si>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</si>
  <si>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</si>
  <si>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</si>
  <si>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</si>
  <si>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</si>
  <si>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</si>
  <si>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</si>
  <si>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</si>
  <si>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</si>
  <si>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</si>
  <si>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</si>
  <si>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</si>
  <si>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</si>
  <si>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</si>
  <si>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</si>
  <si>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</si>
  <si>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</si>
  <si>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</si>
  <si>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</si>
  <si>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</si>
  <si>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</si>
  <si>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</si>
  <si>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</si>
  <si>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</si>
  <si>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</si>
  <si>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</si>
  <si>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</si>
  <si>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</si>
  <si>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</si>
  <si>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</si>
  <si>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</si>
  <si>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</si>
  <si>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</si>
  <si>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</si>
  <si>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</si>
  <si>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</si>
  <si>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</si>
  <si>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</si>
  <si>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</si>
  <si>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</si>
  <si>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</si>
  <si>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</si>
  <si>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</si>
  <si>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</si>
  <si>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</si>
  <si>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</si>
  <si>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</si>
  <si>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</si>
  <si>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</si>
  <si>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</si>
  <si>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</si>
  <si>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</si>
  <si>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</si>
  <si>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</si>
  <si>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</si>
  <si>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</si>
  <si>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</si>
  <si>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</si>
  <si>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</si>
  <si>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</si>
  <si>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</si>
  <si>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</si>
  <si>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</si>
  <si>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</si>
  <si>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</si>
  <si>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</si>
  <si>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</si>
  <si>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</si>
  <si>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</si>
  <si>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</si>
  <si>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</si>
  <si>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</si>
  <si>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</si>
  <si>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</si>
  <si>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</si>
  <si>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</si>
  <si>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</si>
  <si>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</si>
  <si>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</si>
  <si>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</si>
  <si>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</si>
  <si>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</si>
  <si>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</si>
  <si>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</si>
  <si>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</si>
  <si>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</si>
  <si>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</si>
  <si>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</si>
  <si>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</si>
  <si>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</si>
  <si>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</si>
  <si>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</si>
  <si>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</si>
  <si>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</si>
  <si>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</si>
  <si>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</si>
  <si>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</si>
  <si>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</si>
  <si>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</si>
  <si>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</si>
  <si>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</si>
  <si>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</si>
  <si>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</si>
  <si>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</si>
  <si>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</si>
  <si>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</si>
  <si>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</si>
  <si>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</si>
  <si>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</si>
  <si>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</si>
  <si>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</si>
  <si>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</si>
  <si>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</si>
  <si>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</si>
  <si>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</si>
  <si>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</si>
  <si>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</si>
  <si>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</si>
  <si>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</si>
  <si>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</si>
  <si>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</si>
  <si>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</si>
  <si>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</si>
  <si>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</si>
  <si>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</si>
  <si>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</si>
  <si>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</si>
  <si>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</si>
  <si>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</si>
  <si>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</si>
  <si>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</si>
  <si>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</si>
  <si>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</si>
  <si>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</si>
  <si>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</si>
  <si>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</si>
  <si>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</si>
  <si>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</si>
  <si>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</si>
  <si>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</si>
  <si>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</si>
  <si>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</si>
  <si>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</si>
  <si>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</si>
  <si>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</si>
  <si>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</si>
  <si>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</si>
  <si>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</si>
  <si>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</si>
  <si>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</si>
  <si>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</si>
  <si>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</si>
  <si>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</si>
  <si>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</si>
  <si>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</si>
  <si>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</si>
  <si>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</si>
  <si>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</si>
  <si>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</si>
  <si>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</si>
  <si>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</si>
  <si>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</si>
  <si>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</si>
  <si>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</si>
  <si>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</si>
  <si>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</si>
  <si>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</si>
  <si>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</si>
  <si>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</si>
  <si>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</si>
  <si>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</si>
  <si>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</si>
  <si>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</si>
  <si>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</si>
  <si>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</si>
  <si>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</si>
  <si>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</si>
  <si>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</si>
  <si>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</si>
  <si>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</si>
  <si>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</si>
  <si>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</si>
  <si>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</si>
  <si>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</si>
  <si>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</si>
  <si>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</si>
  <si>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</si>
  <si>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</si>
  <si>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</si>
  <si>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</si>
  <si>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</si>
  <si>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</si>
  <si>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</si>
  <si>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</si>
  <si>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</si>
  <si>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</si>
  <si>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</si>
  <si>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</si>
  <si>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</si>
  <si>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</si>
  <si>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</si>
  <si>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</si>
  <si>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</si>
  <si>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</si>
  <si>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</si>
  <si>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</si>
  <si>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</si>
  <si>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</si>
  <si>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</si>
  <si>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</si>
  <si>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</si>
  <si>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</si>
  <si>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</si>
  <si>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</si>
  <si>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</si>
  <si>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</si>
  <si>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</si>
  <si>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</si>
  <si>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</si>
  <si>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</si>
  <si>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</si>
  <si>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</si>
  <si>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</si>
  <si>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</si>
  <si>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</si>
  <si>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</si>
  <si>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</si>
  <si>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</si>
  <si>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</si>
  <si>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</si>
  <si>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</si>
  <si>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</si>
  <si>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</si>
  <si>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</si>
  <si>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</si>
  <si>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</si>
  <si>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</si>
  <si>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</si>
  <si>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</si>
  <si>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</si>
  <si>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</si>
  <si>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</si>
  <si>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</si>
  <si>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</si>
  <si>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</si>
  <si>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</si>
  <si>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</si>
  <si>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</si>
  <si>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</si>
  <si>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</si>
  <si>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</si>
  <si>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</si>
  <si>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</si>
  <si>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</si>
  <si>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</si>
  <si>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</si>
  <si>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</si>
  <si>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</si>
  <si>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</si>
  <si>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</si>
  <si>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</si>
  <si>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</si>
  <si>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</si>
  <si>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</si>
  <si>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</si>
  <si>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</si>
  <si>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</si>
  <si>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</si>
  <si>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</si>
  <si>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</si>
  <si>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</si>
  <si>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</si>
  <si>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</si>
  <si>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</si>
  <si>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</si>
  <si>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</si>
  <si>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</si>
  <si>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</si>
  <si>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</si>
  <si>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</si>
  <si>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</si>
  <si>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</si>
  <si>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</si>
  <si>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</si>
  <si>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</si>
  <si>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</si>
  <si>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</si>
  <si>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</si>
  <si>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</si>
  <si>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</si>
  <si>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</si>
  <si>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</si>
  <si>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</si>
  <si>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</si>
  <si>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</si>
  <si>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</si>
  <si>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</si>
  <si>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</si>
  <si>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</si>
  <si>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</si>
  <si>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</si>
  <si>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</si>
  <si>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</si>
  <si>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</si>
  <si>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</si>
  <si>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</si>
  <si>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</si>
  <si>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</si>
  <si>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</si>
  <si>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</si>
  <si>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</si>
  <si>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</si>
  <si>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</si>
  <si>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</si>
  <si>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</si>
  <si>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</si>
  <si>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</si>
  <si>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</si>
  <si>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</si>
  <si>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</si>
  <si>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</si>
  <si>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</si>
  <si>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</si>
  <si>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</si>
  <si>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</si>
  <si>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</si>
  <si>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</si>
  <si>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</si>
  <si>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</si>
  <si>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</si>
  <si>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</si>
  <si>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</si>
  <si>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</si>
  <si>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</si>
  <si>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</si>
  <si>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</si>
  <si>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</si>
  <si>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</si>
  <si>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</si>
  <si>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</si>
  <si>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</si>
  <si>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</si>
  <si>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</si>
  <si>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</si>
  <si>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</si>
  <si>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</si>
  <si>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</si>
  <si>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</si>
  <si>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</si>
  <si>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</si>
  <si>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</si>
  <si>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</si>
  <si>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</si>
  <si>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</si>
  <si>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</si>
  <si>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</si>
  <si>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</si>
  <si>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</si>
  <si>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</si>
  <si>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</si>
  <si>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</si>
  <si>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</si>
  <si>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</si>
  <si>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</si>
  <si>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</si>
  <si>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</si>
  <si>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</si>
  <si>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</si>
  <si>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</si>
  <si>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</si>
  <si>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</si>
  <si>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</si>
  <si>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</si>
  <si>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</si>
  <si>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</si>
  <si>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</si>
  <si>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</si>
  <si>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</si>
  <si>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</si>
  <si>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</si>
  <si>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</si>
  <si>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</si>
  <si>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</si>
  <si>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</si>
  <si>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</si>
  <si>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</si>
  <si>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</si>
  <si>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</si>
  <si>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</si>
  <si>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</si>
  <si>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</si>
  <si>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</si>
  <si>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</si>
  <si>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</si>
  <si>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</si>
  <si>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</si>
  <si>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</si>
  <si>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</si>
  <si>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</si>
  <si>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</si>
  <si>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</si>
  <si>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</si>
  <si>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</si>
  <si>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</si>
  <si>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</si>
  <si>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</si>
  <si>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</si>
  <si>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</si>
  <si>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</si>
  <si>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</si>
  <si>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</si>
  <si>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</si>
  <si>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</si>
  <si>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</si>
  <si>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</si>
  <si>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</si>
  <si>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</si>
  <si>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</si>
  <si>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</si>
  <si>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</si>
  <si>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</si>
  <si>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</si>
  <si>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</si>
  <si>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</si>
  <si>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</si>
  <si>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</si>
  <si>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</si>
  <si>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</si>
  <si>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</si>
  <si>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</si>
  <si>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</si>
  <si>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</si>
  <si>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</si>
  <si>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</si>
  <si>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</si>
  <si>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</si>
  <si>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</si>
  <si>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</si>
  <si>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</si>
  <si>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</si>
  <si>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</si>
  <si>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</si>
  <si>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</si>
  <si>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</si>
  <si>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</si>
  <si>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</si>
  <si>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</si>
  <si>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</si>
  <si>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</si>
  <si>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</si>
  <si>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</si>
  <si>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</si>
  <si>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</si>
  <si>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</si>
  <si>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</si>
  <si>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</si>
  <si>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</si>
  <si>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</si>
  <si>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</si>
  <si>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</si>
  <si>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</si>
  <si>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</si>
  <si>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</si>
  <si>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</si>
  <si>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</si>
  <si>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</si>
  <si>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</si>
  <si>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</si>
  <si>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</si>
  <si>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</si>
  <si>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</si>
  <si>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</si>
  <si>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</si>
  <si>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</si>
  <si>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</si>
  <si>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</si>
  <si>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</si>
  <si>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</si>
  <si>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</si>
  <si>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</si>
  <si>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</si>
  <si>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</si>
  <si>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</si>
  <si>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</si>
  <si>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</si>
  <si>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</si>
  <si>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</si>
  <si>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</si>
  <si>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</si>
  <si>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</si>
  <si>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</si>
  <si>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</si>
  <si>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</si>
  <si>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</si>
  <si>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</si>
  <si>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</si>
  <si>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</si>
  <si>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</si>
  <si>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</si>
  <si>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</si>
  <si>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</si>
  <si>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</si>
  <si>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</si>
  <si>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</si>
  <si>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</si>
  <si>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</si>
  <si>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</si>
  <si>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</si>
  <si>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</si>
  <si>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</si>
  <si>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</si>
  <si>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</si>
  <si>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</si>
  <si>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</si>
  <si>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</si>
  <si>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</si>
  <si>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</si>
  <si>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</si>
  <si>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</si>
  <si>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</si>
  <si>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</si>
  <si>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</si>
  <si>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</si>
  <si>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</si>
  <si>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</si>
  <si>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</si>
  <si>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</si>
  <si>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</si>
  <si>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</si>
  <si>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</si>
  <si>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</si>
  <si>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</si>
  <si>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</si>
  <si>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</si>
  <si>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</si>
  <si>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</si>
  <si>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</si>
  <si>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</si>
  <si>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</si>
  <si>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</si>
  <si>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</si>
  <si>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</si>
  <si>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</si>
  <si>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</si>
  <si>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</si>
  <si>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</si>
  <si>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</si>
  <si>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</si>
  <si>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</si>
  <si>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</si>
  <si>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</si>
  <si>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</si>
  <si>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</si>
  <si>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</si>
  <si>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</si>
  <si>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</si>
  <si>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</si>
  <si>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</si>
  <si>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</si>
  <si>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</si>
  <si>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</si>
  <si>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</si>
  <si>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</si>
  <si>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</si>
  <si>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</si>
  <si>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</si>
  <si>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</si>
  <si>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</si>
  <si>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</si>
  <si>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</si>
  <si>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</si>
  <si>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</si>
  <si>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</si>
  <si>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</si>
  <si>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</si>
  <si>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</si>
  <si>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</si>
  <si>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</si>
  <si>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</si>
  <si>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</si>
  <si>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</si>
  <si>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</si>
  <si>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</si>
  <si>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</si>
  <si>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</si>
  <si>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</si>
  <si>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</si>
  <si>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</si>
  <si>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</si>
  <si>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</si>
  <si>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</si>
  <si>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</si>
  <si>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</si>
  <si>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</si>
  <si>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</si>
  <si>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</si>
  <si>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</si>
  <si>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</si>
  <si>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</si>
  <si>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</si>
  <si>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</si>
  <si>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</si>
  <si>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</si>
  <si>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</si>
  <si>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</si>
  <si>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</si>
  <si>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</si>
  <si>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</si>
  <si>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</si>
  <si>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</si>
  <si>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</si>
  <si>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</si>
  <si>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</si>
  <si>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</si>
  <si>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</si>
  <si>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</si>
  <si>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</si>
  <si>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</si>
  <si>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</si>
  <si>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</si>
  <si>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</si>
  <si>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</si>
  <si>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</si>
  <si>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</si>
  <si>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</si>
  <si>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</si>
  <si>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</si>
  <si>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</si>
  <si>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</si>
  <si>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</si>
  <si>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</si>
  <si>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</si>
  <si>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</si>
  <si>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</si>
  <si>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</si>
  <si>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</si>
  <si>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</si>
  <si>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</si>
  <si>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</si>
  <si>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</si>
  <si>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</si>
  <si>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</si>
  <si>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</si>
  <si>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</si>
  <si>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</si>
  <si>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</si>
  <si>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</si>
  <si>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</si>
  <si>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</si>
  <si>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</si>
  <si>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</si>
  <si>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</si>
  <si>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</si>
  <si>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</si>
  <si>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</si>
  <si>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</si>
  <si>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</si>
  <si>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</si>
  <si>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</si>
  <si>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</si>
  <si>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</si>
  <si>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</si>
  <si>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</si>
  <si>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</si>
  <si>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</si>
  <si>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</si>
  <si>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</si>
  <si>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</si>
  <si>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</si>
  <si>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</si>
  <si>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</si>
  <si>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</si>
  <si>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</si>
  <si>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</si>
  <si>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</si>
  <si>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</si>
  <si>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</si>
  <si>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</si>
  <si>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</si>
  <si>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</si>
  <si>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</si>
  <si>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</si>
  <si>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</si>
  <si>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</si>
  <si>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</si>
  <si>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</si>
  <si>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</si>
  <si>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</si>
  <si>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</si>
  <si>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</si>
  <si>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</si>
  <si>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</si>
  <si>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</si>
  <si>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</si>
  <si>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</si>
  <si>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</si>
  <si>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</si>
  <si>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</si>
  <si>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</si>
  <si>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</si>
  <si>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</si>
  <si>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</si>
  <si>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</si>
  <si>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</si>
  <si>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</si>
  <si>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</si>
  <si>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</si>
  <si>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</si>
  <si>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</si>
  <si>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</si>
  <si>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</si>
  <si>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</si>
  <si>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</si>
  <si>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</si>
  <si>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</si>
  <si>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</si>
  <si>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</si>
  <si>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</si>
  <si>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</si>
  <si>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</si>
  <si>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</si>
  <si>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</si>
  <si>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</si>
  <si>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</si>
  <si>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</si>
  <si>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</si>
  <si>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</si>
  <si>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</si>
  <si>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</si>
  <si>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</si>
  <si>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</si>
  <si>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</si>
  <si>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</si>
  <si>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</si>
  <si>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</si>
  <si>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</si>
  <si>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</si>
  <si>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</si>
  <si>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</si>
  <si>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</si>
  <si>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</si>
  <si>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</si>
  <si>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</si>
  <si>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</si>
  <si>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</si>
  <si>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</si>
  <si>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</si>
  <si>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</si>
  <si>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</si>
  <si>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</si>
  <si>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</si>
  <si>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</si>
  <si>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</si>
  <si>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</si>
  <si>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</si>
  <si>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</si>
  <si>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</si>
  <si>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</si>
  <si>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</si>
  <si>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</si>
  <si>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</si>
  <si>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</si>
  <si>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</si>
  <si>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</si>
  <si>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</si>
  <si>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</si>
  <si>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</si>
  <si>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</si>
  <si>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</si>
  <si>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</si>
  <si>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</si>
  <si>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</si>
  <si>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</si>
  <si>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</si>
  <si>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</si>
  <si>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</si>
  <si>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</si>
  <si>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</si>
  <si>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</si>
  <si>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</si>
  <si>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</si>
  <si>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</si>
  <si>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</si>
  <si>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</si>
  <si>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</si>
  <si>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</si>
  <si>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</si>
  <si>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</si>
  <si>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</si>
  <si>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</si>
  <si>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</si>
  <si>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</si>
  <si>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</si>
  <si>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</si>
  <si>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</si>
  <si>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</si>
  <si>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</si>
  <si>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</si>
  <si>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</si>
  <si>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</si>
  <si>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</si>
  <si>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</si>
  <si>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</si>
  <si>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</si>
  <si>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</si>
  <si>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</si>
  <si>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</si>
  <si>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</si>
  <si>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</si>
  <si>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</si>
  <si>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</si>
  <si>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</si>
  <si>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</si>
  <si>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</si>
  <si>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</si>
  <si>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</si>
  <si>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</si>
  <si>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</si>
  <si>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</si>
  <si>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</si>
  <si>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</si>
  <si>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</si>
  <si>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</si>
  <si>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</si>
  <si>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</si>
  <si>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</si>
  <si>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</si>
  <si>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</si>
  <si>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</si>
  <si>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</si>
  <si>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</si>
  <si>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</si>
  <si>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</si>
  <si>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</si>
  <si>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</si>
  <si>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</si>
  <si>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</si>
  <si>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</si>
  <si>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</si>
  <si>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</si>
  <si>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</si>
  <si>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</si>
  <si>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</si>
  <si>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</si>
  <si>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</si>
  <si>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</si>
  <si>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</si>
  <si>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</si>
  <si>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</si>
  <si>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</si>
  <si>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</si>
  <si>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</si>
  <si>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</si>
  <si>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</si>
  <si>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</si>
  <si>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</si>
  <si>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</si>
  <si>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</si>
  <si>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</si>
  <si>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</si>
  <si>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</si>
  <si>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</si>
  <si>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</si>
  <si>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</si>
  <si>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</si>
  <si>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</si>
  <si>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</si>
  <si>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</si>
  <si>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</si>
  <si>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</si>
  <si>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</si>
  <si>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</si>
  <si>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</si>
  <si>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</si>
  <si>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</si>
  <si>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</si>
  <si>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</si>
  <si>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</si>
  <si>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</si>
  <si>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</si>
  <si>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</si>
  <si>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</si>
  <si>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</si>
  <si>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</si>
  <si>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</si>
  <si>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</si>
  <si>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</si>
  <si>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</si>
  <si>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</si>
  <si>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</si>
  <si>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</si>
  <si>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</si>
  <si>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</si>
  <si>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</si>
  <si>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</si>
  <si>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</si>
  <si>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</si>
  <si>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</si>
  <si>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</si>
  <si>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</si>
  <si>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</si>
  <si>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</si>
  <si>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</si>
  <si>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</si>
  <si>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</si>
  <si>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</si>
  <si>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</si>
  <si>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</si>
  <si>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</si>
  <si>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</si>
  <si>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</si>
  <si>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</si>
  <si>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</si>
  <si>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</si>
  <si>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</si>
  <si>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</si>
  <si>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</si>
  <si>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</si>
  <si>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</si>
  <si>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</si>
  <si>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</si>
  <si>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</si>
  <si>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</si>
  <si>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</si>
  <si>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</si>
  <si>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</si>
  <si>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</si>
  <si>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</si>
  <si>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</si>
  <si>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</si>
  <si>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</si>
  <si>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</si>
  <si>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</si>
  <si>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</si>
  <si>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</si>
  <si>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</si>
  <si>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</si>
  <si>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</si>
  <si>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</si>
  <si>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</si>
  <si>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</si>
  <si>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</si>
  <si>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</si>
  <si>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</si>
  <si>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</si>
  <si>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</si>
  <si>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</si>
  <si>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</si>
  <si>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</si>
  <si>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</si>
  <si>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</si>
  <si>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</si>
  <si>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</si>
  <si>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</si>
  <si>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</si>
  <si>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</si>
  <si>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</si>
  <si>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</si>
  <si>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</si>
  <si>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</si>
  <si>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</si>
  <si>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</si>
  <si>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</si>
  <si>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</si>
  <si>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</si>
  <si>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</si>
  <si>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</si>
  <si>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</si>
  <si>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</si>
  <si>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</si>
  <si>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</si>
  <si>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</si>
  <si>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</si>
  <si>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</si>
  <si>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</si>
  <si>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</si>
  <si>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</si>
  <si>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</si>
  <si>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</si>
  <si>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</si>
  <si>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</si>
  <si>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</si>
  <si>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</si>
  <si>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</si>
  <si>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</si>
  <si>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</si>
  <si>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</si>
  <si>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</si>
  <si>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</si>
  <si>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</si>
  <si>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</si>
  <si>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</si>
  <si>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</si>
  <si>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</si>
  <si>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</si>
  <si>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</si>
  <si>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</si>
  <si>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</si>
  <si>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</si>
  <si>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</si>
  <si>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</si>
  <si>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</si>
  <si>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</si>
  <si>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</si>
  <si>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</si>
  <si>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</si>
  <si>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</si>
  <si>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</si>
  <si>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</si>
  <si>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</si>
  <si>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</si>
  <si>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</si>
  <si>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</si>
  <si>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</si>
  <si>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</si>
  <si>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</si>
  <si>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</si>
  <si>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</si>
  <si>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</si>
  <si>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</si>
  <si>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</si>
  <si>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</si>
  <si>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</si>
  <si>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</si>
  <si>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</si>
  <si>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</si>
  <si>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</si>
  <si>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</si>
  <si>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</si>
  <si>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</si>
  <si>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</si>
  <si>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</si>
  <si>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</si>
  <si>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</si>
  <si>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</si>
  <si>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</si>
  <si>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</si>
  <si>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</si>
  <si>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</si>
  <si>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</si>
  <si>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</si>
  <si>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</si>
  <si>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</si>
  <si>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</si>
  <si>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</si>
  <si>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</si>
  <si>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</si>
  <si>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</si>
  <si>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</si>
  <si>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</si>
  <si>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</si>
  <si>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</si>
  <si>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</si>
  <si>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</si>
  <si>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</si>
  <si>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</si>
  <si>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</si>
  <si>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</si>
  <si>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</si>
  <si>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</si>
  <si>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</si>
  <si>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</si>
  <si>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</si>
  <si>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</si>
  <si>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</si>
  <si>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</si>
  <si>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</si>
  <si>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</si>
  <si>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</si>
  <si>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</si>
  <si>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</si>
  <si>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</si>
  <si>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</si>
  <si>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</si>
  <si>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</si>
  <si>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</si>
  <si>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</si>
  <si>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</si>
  <si>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</si>
  <si>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</si>
  <si>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</si>
  <si>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</si>
  <si>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</si>
  <si>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</si>
  <si>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</si>
  <si>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</si>
  <si>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</si>
  <si>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</si>
  <si>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</si>
  <si>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</si>
  <si>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</si>
  <si>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</si>
  <si>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</si>
  <si>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</si>
  <si>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</si>
  <si>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</si>
  <si>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</si>
  <si>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</si>
  <si>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</si>
  <si>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</si>
  <si>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</si>
  <si>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</si>
  <si>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</si>
  <si>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</si>
  <si>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</si>
  <si>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</si>
  <si>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</si>
  <si>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</si>
  <si>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</si>
  <si>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</si>
  <si>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</si>
  <si>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</si>
  <si>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</si>
  <si>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</si>
  <si>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</si>
  <si>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</si>
  <si>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</si>
  <si>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</si>
  <si>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</si>
  <si>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</si>
  <si>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</si>
  <si>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</si>
  <si>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</si>
  <si>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</si>
  <si>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</si>
  <si>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</si>
  <si>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</si>
  <si>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</si>
  <si>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</si>
  <si>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</si>
  <si>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</si>
  <si>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</si>
  <si>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</si>
  <si>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</si>
  <si>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</si>
  <si>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</si>
  <si>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</si>
  <si>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</si>
  <si>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</si>
  <si>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</si>
  <si>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</si>
  <si>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</si>
  <si>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</si>
  <si>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</si>
  <si>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</si>
  <si>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</si>
  <si>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</si>
  <si>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</si>
  <si>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</si>
  <si>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</si>
  <si>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</si>
  <si>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</si>
  <si>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</si>
  <si>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</si>
  <si>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</si>
  <si>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</si>
  <si>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</si>
  <si>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</si>
  <si>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</si>
  <si>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</si>
  <si>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</si>
  <si>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</si>
  <si>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</si>
  <si>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</si>
  <si>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</si>
  <si>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</si>
  <si>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</si>
  <si>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</si>
  <si>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</si>
  <si>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</si>
  <si>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</si>
  <si>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</si>
  <si>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</si>
  <si>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</si>
  <si>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</si>
  <si>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</si>
  <si>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</si>
  <si>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</si>
  <si>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</si>
  <si>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</si>
  <si>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</si>
  <si>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</si>
  <si>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</si>
  <si>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</si>
  <si>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</si>
  <si>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</si>
  <si>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</si>
  <si>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</si>
  <si>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</si>
  <si>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</si>
  <si>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</si>
  <si>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</si>
  <si>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</si>
  <si>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</si>
  <si>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</si>
  <si>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</si>
  <si>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</si>
  <si>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</si>
  <si>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</si>
  <si>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</si>
  <si>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</si>
  <si>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</si>
  <si>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</si>
  <si>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</si>
  <si>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</si>
  <si>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</si>
  <si>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</si>
  <si>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</si>
  <si>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</si>
  <si>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</si>
  <si>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</si>
  <si>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</si>
  <si>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</si>
  <si>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</si>
  <si>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</si>
  <si>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</si>
  <si>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</si>
  <si>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</si>
  <si>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</si>
  <si>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</si>
  <si>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</si>
  <si>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</si>
  <si>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</si>
  <si>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</si>
  <si>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</si>
  <si>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</si>
  <si>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</si>
  <si>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</si>
  <si>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</si>
  <si>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</si>
  <si>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</si>
  <si>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</si>
  <si>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</si>
  <si>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</si>
  <si>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</si>
  <si>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</si>
  <si>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</si>
  <si>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</si>
  <si>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</si>
  <si>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</si>
  <si>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</si>
  <si>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</si>
  <si>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</si>
  <si>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</si>
  <si>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</si>
  <si>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</si>
  <si>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</si>
  <si>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</si>
  <si>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</si>
  <si>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</si>
  <si>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</si>
  <si>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</si>
  <si>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</si>
  <si>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</si>
  <si>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</si>
  <si>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</si>
  <si>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</si>
  <si>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</si>
  <si>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</si>
  <si>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</si>
  <si>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</si>
  <si>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</si>
  <si>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</si>
  <si>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</si>
  <si>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</si>
  <si>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</si>
  <si>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</si>
  <si>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</si>
  <si>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</si>
  <si>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</si>
  <si>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</si>
  <si>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</si>
  <si>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</si>
  <si>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</si>
  <si>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</si>
  <si>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</si>
  <si>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</si>
  <si>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</si>
  <si>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</si>
  <si>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</si>
  <si>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</si>
  <si>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</si>
  <si>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</si>
  <si>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</si>
  <si>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</si>
  <si>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</si>
  <si>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</si>
  <si>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</si>
  <si>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</si>
  <si>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</si>
  <si>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</si>
  <si>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</si>
  <si>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</si>
  <si>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</si>
  <si>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</si>
  <si>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</si>
  <si>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</si>
  <si>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</si>
  <si>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</si>
  <si>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</si>
  <si>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</si>
  <si>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</si>
  <si>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</si>
  <si>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</si>
  <si>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</si>
  <si>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</si>
  <si>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</si>
  <si>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</si>
  <si>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</si>
  <si>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</si>
  <si>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</si>
  <si>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</si>
  <si>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</si>
  <si>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</si>
  <si>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</si>
  <si>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</si>
  <si>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</si>
  <si>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</si>
  <si>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</si>
  <si>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</si>
  <si>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</si>
  <si>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</si>
  <si>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</si>
  <si>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</si>
  <si>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</si>
  <si>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</si>
  <si>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</si>
  <si>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</si>
  <si>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</si>
  <si>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</si>
  <si>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</si>
  <si>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</si>
  <si>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</si>
  <si>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</si>
  <si>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</si>
  <si>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</si>
  <si>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</si>
  <si>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</si>
  <si>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</si>
  <si>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</si>
  <si>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</si>
  <si>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</si>
  <si>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</si>
  <si>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</si>
  <si>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</si>
  <si>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</si>
  <si>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</si>
  <si>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</si>
  <si>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</si>
  <si>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</si>
  <si>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</si>
  <si>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</si>
  <si>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</si>
  <si>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</si>
  <si>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</si>
  <si>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</si>
  <si>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</si>
  <si>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</si>
  <si>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</si>
  <si>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</si>
  <si>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</si>
  <si>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</si>
  <si>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</si>
  <si>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</si>
  <si>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</si>
  <si>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</si>
  <si>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</si>
  <si>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</si>
  <si>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</si>
  <si>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</si>
  <si>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</si>
  <si>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</si>
  <si>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</si>
  <si>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</si>
  <si>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</si>
  <si>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</si>
  <si>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</si>
  <si>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</si>
  <si>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</si>
  <si>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</si>
  <si>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</si>
  <si>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</si>
  <si>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</si>
  <si>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</si>
  <si>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</si>
  <si>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</si>
  <si>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</si>
  <si>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</si>
  <si>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</si>
  <si>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</si>
  <si>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</si>
  <si>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</si>
  <si>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</si>
  <si>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</si>
  <si>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</si>
  <si>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</si>
  <si>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</si>
  <si>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</si>
  <si>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</si>
  <si>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</si>
  <si>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</si>
  <si>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</si>
  <si>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</si>
  <si>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</si>
  <si>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</si>
  <si>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</si>
  <si>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</si>
  <si>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</si>
  <si>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</si>
  <si>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</si>
  <si>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</si>
  <si>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</si>
  <si>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</si>
  <si>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</si>
  <si>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</si>
  <si>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</si>
  <si>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</si>
  <si>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</si>
  <si>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</si>
  <si>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</si>
  <si>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</si>
  <si>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</si>
  <si>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</si>
  <si>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</si>
  <si>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</si>
  <si>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</si>
  <si>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</si>
  <si>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</si>
  <si>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</si>
  <si>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</si>
  <si>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</si>
  <si>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</si>
  <si>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</si>
  <si>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</si>
  <si>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</si>
  <si>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</si>
  <si>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</si>
  <si>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</si>
  <si>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</si>
  <si>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</si>
  <si>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</si>
  <si>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</si>
  <si>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</si>
  <si>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</si>
  <si>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</si>
  <si>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</si>
  <si>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</si>
  <si>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</si>
  <si>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</si>
  <si>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</si>
  <si>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</si>
  <si>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</si>
  <si>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</si>
  <si>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</si>
  <si>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</si>
  <si>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</si>
  <si>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</si>
  <si>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</si>
  <si>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</si>
  <si>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</si>
  <si>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</si>
  <si>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</si>
  <si>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</si>
  <si>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</si>
  <si>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</si>
  <si>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</si>
  <si>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</si>
  <si>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</si>
  <si>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</si>
  <si>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</si>
  <si>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</si>
  <si>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</si>
  <si>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</si>
  <si>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</si>
  <si>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</si>
  <si>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</si>
  <si>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</si>
  <si>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</si>
  <si>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</si>
  <si>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</si>
  <si>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</si>
  <si>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</si>
  <si>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</si>
  <si>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</si>
  <si>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</si>
  <si>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</si>
  <si>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</si>
  <si>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</si>
  <si>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</si>
  <si>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</si>
  <si>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</si>
  <si>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</si>
  <si>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</si>
  <si>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</si>
  <si>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</si>
  <si>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</si>
  <si>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</si>
  <si>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</si>
  <si>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</si>
  <si>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</si>
  <si>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</si>
  <si>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</si>
  <si>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</si>
  <si>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</si>
  <si>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</si>
  <si>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</si>
  <si>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</si>
  <si>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</si>
  <si>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</si>
  <si>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</si>
  <si>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</si>
  <si>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</si>
  <si>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</si>
  <si>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</si>
  <si>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</si>
  <si>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</si>
  <si>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</si>
  <si>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</si>
  <si>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</si>
  <si>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</si>
  <si>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</si>
  <si>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</si>
  <si>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</si>
  <si>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</si>
  <si>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</si>
  <si>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</si>
  <si>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</si>
  <si>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</si>
  <si>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</si>
  <si>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</si>
  <si>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</si>
  <si>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</si>
  <si>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</si>
  <si>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</si>
  <si>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</si>
  <si>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</si>
  <si>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</si>
  <si>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</si>
  <si>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</si>
  <si>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</si>
  <si>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</si>
  <si>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</si>
  <si>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</si>
  <si>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</si>
  <si>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</si>
  <si>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</si>
  <si>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</si>
  <si>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</si>
  <si>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</si>
  <si>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</si>
  <si>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</si>
  <si>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</si>
  <si>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</si>
  <si>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</si>
  <si>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</si>
  <si>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</si>
  <si>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</si>
  <si>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</si>
  <si>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</si>
  <si>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</si>
  <si>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</si>
  <si>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</si>
  <si>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</si>
  <si>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</si>
  <si>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</si>
  <si>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</si>
  <si>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</si>
  <si>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</si>
  <si>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</si>
  <si>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</si>
  <si>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</si>
  <si>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</si>
  <si>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</si>
  <si>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</si>
  <si>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</si>
  <si>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</si>
  <si>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</si>
  <si>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</si>
  <si>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</si>
  <si>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</si>
  <si>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</si>
  <si>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</si>
  <si>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</si>
  <si>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</si>
  <si>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</si>
  <si>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</si>
  <si>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</si>
  <si>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</si>
  <si>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</si>
  <si>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</si>
  <si>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</si>
  <si>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</si>
  <si>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</si>
  <si>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</si>
  <si>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</si>
  <si>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</si>
  <si>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</si>
  <si>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</si>
  <si>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</si>
  <si>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</si>
  <si>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</si>
  <si>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</si>
  <si>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</si>
  <si>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</si>
  <si>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</si>
  <si>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</si>
  <si>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</si>
  <si>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</si>
  <si>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</si>
  <si>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</si>
  <si>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</si>
  <si>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</si>
  <si>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</si>
  <si>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</si>
  <si>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</si>
  <si>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</si>
  <si>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</si>
  <si>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</si>
  <si>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</si>
  <si>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</si>
  <si>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</si>
  <si>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</si>
  <si>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</si>
  <si>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</si>
  <si>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</si>
  <si>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</si>
  <si>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</si>
  <si>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</si>
  <si>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</si>
  <si>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</si>
  <si>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</si>
  <si>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</si>
  <si>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</si>
  <si>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</si>
  <si>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</si>
  <si>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</si>
  <si>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</si>
  <si>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</si>
  <si>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</si>
  <si>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</si>
  <si>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</si>
  <si>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</si>
  <si>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</si>
  <si>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</si>
  <si>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</si>
  <si>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</si>
  <si>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</si>
  <si>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</si>
  <si>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</si>
  <si>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</si>
  <si>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</si>
  <si>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</si>
  <si>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</si>
  <si>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</si>
  <si>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</si>
  <si>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</si>
  <si>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</si>
  <si>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</si>
  <si>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</si>
  <si>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</si>
  <si>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</si>
  <si>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</si>
  <si>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</si>
  <si>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</si>
  <si>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</si>
  <si>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</si>
  <si>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</si>
  <si>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</si>
  <si>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</si>
  <si>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</si>
  <si>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</si>
  <si>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</si>
  <si>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</si>
  <si>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</si>
  <si>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</si>
  <si>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</si>
  <si>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</si>
  <si>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</si>
  <si>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</si>
  <si>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</si>
  <si>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</si>
  <si>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</si>
  <si>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</si>
  <si>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</si>
  <si>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</si>
  <si>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</si>
  <si>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</si>
  <si>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</si>
  <si>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</si>
  <si>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</si>
  <si>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</si>
  <si>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</si>
  <si>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</si>
  <si>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</si>
  <si>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</si>
  <si>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</si>
  <si>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</si>
  <si>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</si>
  <si>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</si>
  <si>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</si>
  <si>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</si>
  <si>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</si>
  <si>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</si>
  <si>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</si>
  <si>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</si>
  <si>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</si>
  <si>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</si>
  <si>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</si>
  <si>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</si>
  <si>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</si>
  <si>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</si>
  <si>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</si>
  <si>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</si>
  <si>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</si>
  <si>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</si>
  <si>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</si>
  <si>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</si>
  <si>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</si>
  <si>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</si>
  <si>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</si>
  <si>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</si>
  <si>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</si>
  <si>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</si>
  <si>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</si>
  <si>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</si>
  <si>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</si>
  <si>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</si>
  <si>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</si>
  <si>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</si>
  <si>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</si>
  <si>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</si>
  <si>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</si>
  <si>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</si>
  <si>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</si>
  <si>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</si>
  <si>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</si>
  <si>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</si>
  <si>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</si>
  <si>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</si>
  <si>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</si>
  <si>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</si>
  <si>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</si>
  <si>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</si>
  <si>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</si>
  <si>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</si>
  <si>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</si>
  <si>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</si>
  <si>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</si>
  <si>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</si>
  <si>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</si>
  <si>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</si>
  <si>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</si>
  <si>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</si>
  <si>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</si>
  <si>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</si>
  <si>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</si>
  <si>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</si>
  <si>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</si>
  <si>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</si>
  <si>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</si>
  <si>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</si>
  <si>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</si>
  <si>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</si>
  <si>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</si>
  <si>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</si>
  <si>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</si>
  <si>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</si>
  <si>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</si>
  <si>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</si>
  <si>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</si>
  <si>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</si>
  <si>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</si>
  <si>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</si>
  <si>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</si>
  <si>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</si>
  <si>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</si>
  <si>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</si>
  <si>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</si>
  <si>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</si>
  <si>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</si>
  <si>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</si>
  <si>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</si>
  <si>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</si>
  <si>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</si>
  <si>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</si>
  <si>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</si>
  <si>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</si>
  <si>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</si>
  <si>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</si>
  <si>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</si>
  <si>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</si>
  <si>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</si>
  <si>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</si>
  <si>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</si>
  <si>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</si>
  <si>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</si>
  <si>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</si>
  <si>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</si>
  <si>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</si>
  <si>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</si>
  <si>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</si>
  <si>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</si>
  <si>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</si>
  <si>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</si>
  <si>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</si>
  <si>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</si>
  <si>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</si>
  <si>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</si>
  <si>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</si>
  <si>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</si>
  <si>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</si>
  <si>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</si>
  <si>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</si>
  <si>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</si>
  <si>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</si>
  <si>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</si>
  <si>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</si>
  <si>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</si>
  <si>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</si>
  <si>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</si>
  <si>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</si>
  <si>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</si>
  <si>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</si>
  <si>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</si>
  <si>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</si>
  <si>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</si>
  <si>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</si>
  <si>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</si>
  <si>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</si>
  <si>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</si>
  <si>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</si>
  <si>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</si>
  <si>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</si>
  <si>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</si>
  <si>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</si>
  <si>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</si>
  <si>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</si>
  <si>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</si>
  <si>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</si>
  <si>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</si>
  <si>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</si>
  <si>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</si>
  <si>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</si>
  <si>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</si>
  <si>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</si>
  <si>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</si>
  <si>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</si>
  <si>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</si>
  <si>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</si>
  <si>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</si>
  <si>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</si>
  <si>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</si>
  <si>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</si>
  <si>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</si>
  <si>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</si>
  <si>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</si>
  <si>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</si>
  <si>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</si>
  <si>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</si>
  <si>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</si>
  <si>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</si>
  <si>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</si>
  <si>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</si>
  <si>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</si>
  <si>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</si>
  <si>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</si>
  <si>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</si>
  <si>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</si>
  <si>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</si>
  <si>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</si>
  <si>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</si>
  <si>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</si>
  <si>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</si>
  <si>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</si>
  <si>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</si>
  <si>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</si>
  <si>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</si>
  <si>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</si>
  <si>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</si>
  <si>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</si>
  <si>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</si>
  <si>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</si>
  <si>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</si>
  <si>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</si>
  <si>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</si>
  <si>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</si>
  <si>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</si>
  <si>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</si>
  <si>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</si>
  <si>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</si>
  <si>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</si>
  <si>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</si>
  <si>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</si>
  <si>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</si>
  <si>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</si>
  <si>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</si>
  <si>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</si>
  <si>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</si>
  <si>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</si>
  <si>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</si>
  <si>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</si>
  <si>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</si>
  <si>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</si>
  <si>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</si>
  <si>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</si>
  <si>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</si>
  <si>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</si>
  <si>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</si>
  <si>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</si>
  <si>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</si>
  <si>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</si>
  <si>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</si>
  <si>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</si>
  <si>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</si>
  <si>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</si>
  <si>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</si>
  <si>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</si>
  <si>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</si>
  <si>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</si>
  <si>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</si>
  <si>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</si>
  <si>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</si>
  <si>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</si>
  <si>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</si>
  <si>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</si>
  <si>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</si>
  <si>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</si>
  <si>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</si>
  <si>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</si>
  <si>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</si>
  <si>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</si>
  <si>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</si>
  <si>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</si>
  <si>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</si>
  <si>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</si>
  <si>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</si>
  <si>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</si>
  <si>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</si>
  <si>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</si>
  <si>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</si>
  <si>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</si>
  <si>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</si>
  <si>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</si>
  <si>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</si>
  <si>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</si>
  <si>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</si>
  <si>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</si>
  <si>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</si>
  <si>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</si>
  <si>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</si>
  <si>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</si>
  <si>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</si>
  <si>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</si>
  <si>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</si>
  <si>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</si>
  <si>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</si>
  <si>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</si>
  <si>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</si>
  <si>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</si>
  <si>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</si>
  <si>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</si>
  <si>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</si>
  <si>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</si>
  <si>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</si>
  <si>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</si>
  <si>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</si>
  <si>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</si>
  <si>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</si>
  <si>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</si>
  <si>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</si>
  <si>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</si>
  <si>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</si>
  <si>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</si>
  <si>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</si>
  <si>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</si>
  <si>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</si>
  <si>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</si>
  <si>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</si>
  <si>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</si>
  <si>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</si>
  <si>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</si>
  <si>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</si>
  <si>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</si>
  <si>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</si>
  <si>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</si>
  <si>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</si>
  <si>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</si>
  <si>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</si>
  <si>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</si>
  <si>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</si>
  <si>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</si>
  <si>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</si>
  <si>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</si>
  <si>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</si>
  <si>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</si>
  <si>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</si>
  <si>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</si>
  <si>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</si>
  <si>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</si>
  <si>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</si>
  <si>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</si>
  <si>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</si>
  <si>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</si>
  <si>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</si>
  <si>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</si>
  <si>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</si>
  <si>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</si>
  <si>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</si>
  <si>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</si>
  <si>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</si>
  <si>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</si>
  <si>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</si>
  <si>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</si>
  <si>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</si>
  <si>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</si>
  <si>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</si>
  <si>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</si>
  <si>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</si>
  <si>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</si>
  <si>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</si>
  <si>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</si>
  <si>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</si>
  <si>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</si>
  <si>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</si>
  <si>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</si>
  <si>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</si>
  <si>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</si>
  <si>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</si>
  <si>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</si>
  <si>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</si>
  <si>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</si>
  <si>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</si>
  <si>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</si>
  <si>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</si>
  <si>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</si>
  <si>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</si>
  <si>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</si>
  <si>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</si>
  <si>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</si>
  <si>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</si>
  <si>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</si>
  <si>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</si>
  <si>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</si>
  <si>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</si>
  <si>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</si>
  <si>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</si>
  <si>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</si>
  <si>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</si>
  <si>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</si>
  <si>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</si>
  <si>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</si>
  <si>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</si>
  <si>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</si>
  <si>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</si>
  <si>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</si>
  <si>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</si>
  <si>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</si>
  <si>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</si>
  <si>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</si>
  <si>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</si>
  <si>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</si>
  <si>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</si>
  <si>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</si>
  <si>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</si>
  <si>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</si>
  <si>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</si>
  <si>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</si>
  <si>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</si>
  <si>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</si>
  <si>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</si>
  <si>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</si>
  <si>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</si>
  <si>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</si>
  <si>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</si>
  <si>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</si>
  <si>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</si>
  <si>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</si>
  <si>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</si>
  <si>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</si>
  <si>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</si>
  <si>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</si>
  <si>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</si>
  <si>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</si>
  <si>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</si>
  <si>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</si>
  <si>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</si>
  <si>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</si>
  <si>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</si>
  <si>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</si>
  <si>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</si>
  <si>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</si>
  <si>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</si>
  <si>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</si>
  <si>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</si>
  <si>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</si>
  <si>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</si>
  <si>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</si>
  <si>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</si>
  <si>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</si>
  <si>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</si>
  <si>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</si>
  <si>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</si>
  <si>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</si>
  <si>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</si>
  <si>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</si>
  <si>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</si>
  <si>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</si>
  <si>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</si>
  <si>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</si>
  <si>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</si>
  <si>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</si>
  <si>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</si>
  <si>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</si>
  <si>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</si>
  <si>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</si>
  <si>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</si>
  <si>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</si>
  <si>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</si>
  <si>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</si>
  <si>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</si>
  <si>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</si>
  <si>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</si>
  <si>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</si>
  <si>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</si>
  <si>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</si>
  <si>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</si>
  <si>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</si>
  <si>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</si>
  <si>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</si>
  <si>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</si>
  <si>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</si>
  <si>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</si>
  <si>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</si>
  <si>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</si>
  <si>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</si>
  <si>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</si>
  <si>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</si>
  <si>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</si>
  <si>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</si>
  <si>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</si>
  <si>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</si>
  <si>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</si>
  <si>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</si>
  <si>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</si>
  <si>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</si>
  <si>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</si>
  <si>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</si>
  <si>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</si>
  <si>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</si>
  <si>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</si>
  <si>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</si>
  <si>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</si>
  <si>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</si>
  <si>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</si>
  <si>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</si>
  <si>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</si>
  <si>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</si>
  <si>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</si>
  <si>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</si>
  <si>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</si>
  <si>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</si>
  <si>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</si>
  <si>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</si>
  <si>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</si>
  <si>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</si>
  <si>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</si>
  <si>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</si>
  <si>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</si>
  <si>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</si>
  <si>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</si>
  <si>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</si>
  <si>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</si>
  <si>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</si>
  <si>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</si>
  <si>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</si>
  <si>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</si>
  <si>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</si>
  <si>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</si>
  <si>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</si>
  <si>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</si>
  <si>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</si>
  <si>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</si>
  <si>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</si>
  <si>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</si>
  <si>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</si>
  <si>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</si>
  <si>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</si>
  <si>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</si>
  <si>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</si>
  <si>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</si>
  <si>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</si>
  <si>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</si>
  <si>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</si>
  <si>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</si>
  <si>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</si>
  <si>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</si>
  <si>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</si>
  <si>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</si>
  <si>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</si>
  <si>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</si>
  <si>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</si>
  <si>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</si>
  <si>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</si>
  <si>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</si>
  <si>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</si>
  <si>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</si>
  <si>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</si>
  <si>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</si>
  <si>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</si>
  <si>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</si>
  <si>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</si>
  <si>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</si>
  <si>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</si>
  <si>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</si>
  <si>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</si>
  <si>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</si>
  <si>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</si>
  <si>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</si>
  <si>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</si>
  <si>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</si>
  <si>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</si>
  <si>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</si>
  <si>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</si>
  <si>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</si>
  <si>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</si>
  <si>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</si>
  <si>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</si>
  <si>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</si>
  <si>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</si>
  <si>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</si>
  <si>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</si>
  <si>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</si>
  <si>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</si>
  <si>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</si>
  <si>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</si>
  <si>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</si>
  <si>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</si>
  <si>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</si>
  <si>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</si>
  <si>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</si>
  <si>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</si>
  <si>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</si>
  <si>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</si>
  <si>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</si>
  <si>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</si>
  <si>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</si>
  <si>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</si>
  <si>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</si>
  <si>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</si>
  <si>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</si>
  <si>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</si>
  <si>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</si>
  <si>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</si>
  <si>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</si>
  <si>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</si>
  <si>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</si>
  <si>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</si>
  <si>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</si>
  <si>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</si>
  <si>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</si>
  <si>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</si>
  <si>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</si>
  <si>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</si>
  <si>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</si>
  <si>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</si>
  <si>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</si>
  <si>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</si>
  <si>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</si>
  <si>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</si>
  <si>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</si>
  <si>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</si>
  <si>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</si>
  <si>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</si>
  <si>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</si>
  <si>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</si>
  <si>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</si>
  <si>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</si>
  <si>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</si>
  <si>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</si>
  <si>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</si>
  <si>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</si>
  <si>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</si>
  <si>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</si>
  <si>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</si>
  <si>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</si>
  <si>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</si>
  <si>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</si>
  <si>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</si>
  <si>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</si>
  <si>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</si>
  <si>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</si>
  <si>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</si>
  <si>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</si>
  <si>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</si>
  <si>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</si>
  <si>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</si>
  <si>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</si>
  <si>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</si>
  <si>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</si>
  <si>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</si>
  <si>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</si>
  <si>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</si>
  <si>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</si>
  <si>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</si>
  <si>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</si>
  <si>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</si>
  <si>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</si>
  <si>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</si>
  <si>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</si>
  <si>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</si>
  <si>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</si>
  <si>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</si>
  <si>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</si>
  <si>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</si>
  <si>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</si>
  <si>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</si>
  <si>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</si>
  <si>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</si>
  <si>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</si>
  <si>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</si>
  <si>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</si>
  <si>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</si>
  <si>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</si>
  <si>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</si>
  <si>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</si>
  <si>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</si>
  <si>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</si>
  <si>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</si>
  <si>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</si>
  <si>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</si>
  <si>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</si>
  <si>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</si>
  <si>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</si>
  <si>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</si>
  <si>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</si>
  <si>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</si>
  <si>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</si>
  <si>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</si>
  <si>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</si>
  <si>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</si>
  <si>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</si>
  <si>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</si>
  <si>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</si>
  <si>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</si>
  <si>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</si>
  <si>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</si>
  <si>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</si>
  <si>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</si>
  <si>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</si>
  <si>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</si>
  <si>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</si>
  <si>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</si>
  <si>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</si>
  <si>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</si>
  <si>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</si>
  <si>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</si>
  <si>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</si>
  <si>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</si>
  <si>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</si>
  <si>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</si>
  <si>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</si>
  <si>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</si>
  <si>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</si>
  <si>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</si>
  <si>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</si>
  <si>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</si>
  <si>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</si>
  <si>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</si>
  <si>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</si>
  <si>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</si>
  <si>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</si>
  <si>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</si>
  <si>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</si>
  <si>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</si>
  <si>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</si>
  <si>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</si>
  <si>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</si>
  <si>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</si>
  <si>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</si>
  <si>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</si>
  <si>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</si>
  <si>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</si>
  <si>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</si>
  <si>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</si>
  <si>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</si>
  <si>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</si>
  <si>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</si>
  <si>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</si>
  <si>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</si>
  <si>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</si>
  <si>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</si>
  <si>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</si>
  <si>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</si>
  <si>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</si>
  <si>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</si>
  <si>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</si>
  <si>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</si>
  <si>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</si>
  <si>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</si>
  <si>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</si>
  <si>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</si>
  <si>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</si>
  <si>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</si>
  <si>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</si>
  <si>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</si>
  <si>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</si>
  <si>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</si>
  <si>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</si>
  <si>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</si>
  <si>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</si>
  <si>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</si>
  <si>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</si>
  <si>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</si>
  <si>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</si>
  <si>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</si>
  <si>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</si>
  <si>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</si>
  <si>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</si>
  <si>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</si>
  <si>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</si>
  <si>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</si>
  <si>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</si>
  <si>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</si>
  <si>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</si>
  <si>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</si>
  <si>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</si>
  <si>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</si>
  <si>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</si>
  <si>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</si>
  <si>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</si>
  <si>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</si>
  <si>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</si>
  <si>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</si>
  <si>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</si>
  <si>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</si>
  <si>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</si>
  <si>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</si>
  <si>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</si>
  <si>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</si>
  <si>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</si>
  <si>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</si>
  <si>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</si>
  <si>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</si>
  <si>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</si>
  <si>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</si>
  <si>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</si>
  <si>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</si>
  <si>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</si>
  <si>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</si>
  <si>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</si>
  <si>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</si>
  <si>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</si>
  <si>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</si>
  <si>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</si>
  <si>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</si>
  <si>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</si>
  <si>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</si>
  <si>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</si>
  <si>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</si>
  <si>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</si>
  <si>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</si>
  <si>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</si>
  <si>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</si>
  <si>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</si>
  <si>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</si>
  <si>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</si>
  <si>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</si>
  <si>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</si>
  <si>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</si>
  <si>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</si>
  <si>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</si>
  <si>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</si>
  <si>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</si>
  <si>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</si>
  <si>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</si>
  <si>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</si>
  <si>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</si>
  <si>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</si>
  <si>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</si>
  <si>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</si>
  <si>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</si>
  <si>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</si>
  <si>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</si>
  <si>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</si>
  <si>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</si>
  <si>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</si>
  <si>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</si>
  <si>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</si>
  <si>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</si>
  <si>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</si>
  <si>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</si>
  <si>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</si>
  <si>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</si>
  <si>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</si>
  <si>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</si>
  <si>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</si>
  <si>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</si>
  <si>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</si>
  <si>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</si>
  <si>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</si>
  <si>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</si>
  <si>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</si>
  <si>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</si>
  <si>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</si>
  <si>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</si>
  <si>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</si>
  <si>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</si>
  <si>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</si>
  <si>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</si>
  <si>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</si>
  <si>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</si>
  <si>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</si>
  <si>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</si>
  <si>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</si>
  <si>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</si>
  <si>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</si>
  <si>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</si>
  <si>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</si>
  <si>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</si>
  <si>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</si>
  <si>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</si>
  <si>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</si>
  <si>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</si>
  <si>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</si>
  <si>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</si>
  <si>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</si>
  <si>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</si>
  <si>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</si>
  <si>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</si>
  <si>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</si>
  <si>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</si>
  <si>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</si>
  <si>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</si>
  <si>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</si>
  <si>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</si>
  <si>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</si>
  <si>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</si>
  <si>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</si>
  <si>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</si>
  <si>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</si>
  <si>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</si>
  <si>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</si>
  <si>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</si>
  <si>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</si>
  <si>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</si>
  <si>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</si>
  <si>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</si>
  <si>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</si>
  <si>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</si>
  <si>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</si>
  <si>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</si>
  <si>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</si>
  <si>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</si>
  <si>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</si>
  <si>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</si>
  <si>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</si>
  <si>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</si>
  <si>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</si>
  <si>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</si>
  <si>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</si>
  <si>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</si>
  <si>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</si>
  <si>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</si>
  <si>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</si>
  <si>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</si>
  <si>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</si>
  <si>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</si>
  <si>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</si>
  <si>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</si>
  <si>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</si>
  <si>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</si>
  <si>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</si>
  <si>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</si>
  <si>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</si>
  <si>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</si>
  <si>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</si>
  <si>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</si>
  <si>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</si>
  <si>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</si>
  <si>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</si>
  <si>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</si>
  <si>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</si>
  <si>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</si>
  <si>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</si>
  <si>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</si>
  <si>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</si>
  <si>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</si>
  <si>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</si>
  <si>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</si>
  <si>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</si>
  <si>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</si>
  <si>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</si>
  <si>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</si>
  <si>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</si>
  <si>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</si>
  <si>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</si>
  <si>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</si>
  <si>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</si>
  <si>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</si>
  <si>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</si>
  <si>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</si>
  <si>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</si>
  <si>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</si>
  <si>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</si>
  <si>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</si>
  <si>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</si>
  <si>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</si>
  <si>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</si>
  <si>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</si>
  <si>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</si>
  <si>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</si>
  <si>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</si>
  <si>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</si>
  <si>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</si>
  <si>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</si>
  <si>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</si>
  <si>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</si>
  <si>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</si>
  <si>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</si>
  <si>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</si>
  <si>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</si>
  <si>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</si>
  <si>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</si>
  <si>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</si>
  <si>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</si>
  <si>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</si>
  <si>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</si>
  <si>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</si>
  <si>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</si>
  <si>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</si>
  <si>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</si>
  <si>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</si>
  <si>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</si>
  <si>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</si>
  <si>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</si>
  <si>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</si>
  <si>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</si>
  <si>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</si>
  <si>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</si>
  <si>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</si>
  <si>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</si>
  <si>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</si>
  <si>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</si>
  <si>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</si>
  <si>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</si>
  <si>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</si>
  <si>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</si>
  <si>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</si>
  <si>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</si>
  <si>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</si>
  <si>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</si>
  <si>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</si>
  <si>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</si>
  <si>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</si>
  <si>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</si>
  <si>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</si>
  <si>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</si>
  <si>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</si>
  <si>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</si>
  <si>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</si>
  <si>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</si>
  <si>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</si>
  <si>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</si>
  <si>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</si>
  <si>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</si>
  <si>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</si>
  <si>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</si>
  <si>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</si>
  <si>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</si>
  <si>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</si>
  <si>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</si>
  <si>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</si>
  <si>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</si>
  <si>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</si>
  <si>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</si>
  <si>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</si>
  <si>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</si>
  <si>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</si>
  <si>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</si>
  <si>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</si>
  <si>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</si>
  <si>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</si>
  <si>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</si>
  <si>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</si>
  <si>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</si>
  <si>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</si>
  <si>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</si>
  <si>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</si>
  <si>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</si>
  <si>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</si>
  <si>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</si>
  <si>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</si>
  <si>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</si>
  <si>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</si>
  <si>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</si>
  <si>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</si>
  <si>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</si>
  <si>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</si>
  <si>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</si>
  <si>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</si>
  <si>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</si>
  <si>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</si>
  <si>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</si>
  <si>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</si>
  <si>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</si>
  <si>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</si>
  <si>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</si>
  <si>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</si>
  <si>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</si>
  <si>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</si>
  <si>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</si>
  <si>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</si>
  <si>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</si>
  <si>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</si>
  <si>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</si>
  <si>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</si>
  <si>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</si>
  <si>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</si>
  <si>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</si>
  <si>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</si>
  <si>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</si>
  <si>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</si>
  <si>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</si>
  <si>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</si>
  <si>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</si>
  <si>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</si>
  <si>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</si>
  <si>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</si>
  <si>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</si>
  <si>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</si>
  <si>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</si>
  <si>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</si>
  <si>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</si>
  <si>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</si>
  <si>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</si>
  <si>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</si>
  <si>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</si>
  <si>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</si>
  <si>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</si>
  <si>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</si>
  <si>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</si>
  <si>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</si>
  <si>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</si>
  <si>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</si>
  <si>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</si>
  <si>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</si>
  <si>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</si>
  <si>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</si>
  <si>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</si>
  <si>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</si>
  <si>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</si>
  <si>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</si>
  <si>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</si>
  <si>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</si>
  <si>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</si>
  <si>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</si>
  <si>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</si>
  <si>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</si>
  <si>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</si>
  <si>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</si>
  <si>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</si>
  <si>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</si>
  <si>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</si>
  <si>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</si>
  <si>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</si>
  <si>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</si>
  <si>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</si>
  <si>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</si>
  <si>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</si>
  <si>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</si>
  <si>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</si>
  <si>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</si>
  <si>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</si>
  <si>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</si>
  <si>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</si>
  <si>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</si>
  <si>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</si>
  <si>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</si>
  <si>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</si>
  <si>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</si>
  <si>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</si>
  <si>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</si>
  <si>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</si>
  <si>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</si>
  <si>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</si>
  <si>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</si>
  <si>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</si>
  <si>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</si>
  <si>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</si>
  <si>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</si>
  <si>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</si>
  <si>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</si>
  <si>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</si>
  <si>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</si>
  <si>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</si>
  <si>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</si>
  <si>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</si>
  <si>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</si>
  <si>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</si>
  <si>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</si>
  <si>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</si>
  <si>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</si>
  <si>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</si>
  <si>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</si>
  <si>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</si>
  <si>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</si>
  <si>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</si>
  <si>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</si>
  <si>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</si>
  <si>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</si>
  <si>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</si>
  <si>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</si>
  <si>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</si>
  <si>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</si>
  <si>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</si>
  <si>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</si>
  <si>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</si>
  <si>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</si>
  <si>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</si>
  <si>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</si>
  <si>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</si>
  <si>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</si>
  <si>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</si>
  <si>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</si>
  <si>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</si>
  <si>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</si>
  <si>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</si>
  <si>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</si>
  <si>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</si>
  <si>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</si>
  <si>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</si>
  <si>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</si>
  <si>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</si>
  <si>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</si>
  <si>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</si>
  <si>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</si>
  <si>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</si>
  <si>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</si>
  <si>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</si>
  <si>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</si>
  <si>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</si>
  <si>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</si>
  <si>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</si>
  <si>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</si>
  <si>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</si>
  <si>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</si>
  <si>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</si>
  <si>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</si>
  <si>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</si>
  <si>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</si>
  <si>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</si>
  <si>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</si>
  <si>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</si>
  <si>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</si>
  <si>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</si>
  <si>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</si>
  <si>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</si>
  <si>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</si>
  <si>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</si>
  <si>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</si>
  <si>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</si>
  <si>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</si>
  <si>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</si>
  <si>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</si>
  <si>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</si>
  <si>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</si>
  <si>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</si>
  <si>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</si>
  <si>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</si>
  <si>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</si>
  <si>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</si>
  <si>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</si>
  <si>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</si>
  <si>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</si>
  <si>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</si>
  <si>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</si>
  <si>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</si>
  <si>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</si>
  <si>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</si>
  <si>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</si>
  <si>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</si>
  <si>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</si>
  <si>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</si>
  <si>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</si>
  <si>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</si>
  <si>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</si>
  <si>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</si>
  <si>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</si>
  <si>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</si>
  <si>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</si>
  <si>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</si>
  <si>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</si>
  <si>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</si>
  <si>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</si>
  <si>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</si>
  <si>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</si>
  <si>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</si>
  <si>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</si>
  <si>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</si>
  <si>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</si>
  <si>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</si>
  <si>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</si>
  <si>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</si>
  <si>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</si>
  <si>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</si>
  <si>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</si>
  <si>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</si>
  <si>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</si>
  <si>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</si>
  <si>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</si>
  <si>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</si>
  <si>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</si>
  <si>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</si>
  <si>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</si>
  <si>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</si>
  <si>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</si>
  <si>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</si>
  <si>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</si>
  <si>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</si>
  <si>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</si>
  <si>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</si>
  <si>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</si>
  <si>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</si>
  <si>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</si>
  <si>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</si>
  <si>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</si>
  <si>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</si>
  <si>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</si>
  <si>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</si>
  <si>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</si>
  <si>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</si>
  <si>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</si>
  <si>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</si>
  <si>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</si>
  <si>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</si>
  <si>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</si>
  <si>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</si>
  <si>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</si>
  <si>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</si>
  <si>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</si>
  <si>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</si>
  <si>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</si>
  <si>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</si>
  <si>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</si>
  <si>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</si>
  <si>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</si>
  <si>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</si>
  <si>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</si>
  <si>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</si>
  <si>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</si>
  <si>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</si>
  <si>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</si>
  <si>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</si>
  <si>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</si>
  <si>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</si>
  <si>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</si>
  <si>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</si>
  <si>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</si>
  <si>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</si>
  <si>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</si>
  <si>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</si>
  <si>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</si>
  <si>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</si>
  <si>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</si>
  <si>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</si>
  <si>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</si>
  <si>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</si>
  <si>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</si>
  <si>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</si>
  <si>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</si>
  <si>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</si>
  <si>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</si>
  <si>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</si>
  <si>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</si>
  <si>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</si>
  <si>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</si>
  <si>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</si>
  <si>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</si>
  <si>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</si>
  <si>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</si>
  <si>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</si>
  <si>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</si>
  <si>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</si>
  <si>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</si>
  <si>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</si>
  <si>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</si>
  <si>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</si>
  <si>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</si>
  <si>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</si>
  <si>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</si>
  <si>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</si>
  <si>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</si>
  <si>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</si>
  <si>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</si>
  <si>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</si>
  <si>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</si>
  <si>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</si>
  <si>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</si>
  <si>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</si>
  <si>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</si>
  <si>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</si>
  <si>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</si>
  <si>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</si>
  <si>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</si>
  <si>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</si>
  <si>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</si>
  <si>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</si>
  <si>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</si>
  <si>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</si>
  <si>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</si>
  <si>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</si>
  <si>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</si>
  <si>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</si>
  <si>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</si>
  <si>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</si>
  <si>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</si>
  <si>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</si>
  <si>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</si>
  <si>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</si>
  <si>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</si>
  <si>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</si>
  <si>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</si>
  <si>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</si>
  <si>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</si>
  <si>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</si>
  <si>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</si>
  <si>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</si>
  <si>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</si>
  <si>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</si>
  <si>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</si>
  <si>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</si>
  <si>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</si>
  <si>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</si>
  <si>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</si>
  <si>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</si>
  <si>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</si>
  <si>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</si>
  <si>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</si>
  <si>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</si>
  <si>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</si>
  <si>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</si>
  <si>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</si>
  <si>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</si>
  <si>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</si>
  <si>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</si>
  <si>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</si>
  <si>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</si>
  <si>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</si>
  <si>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</si>
  <si>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</si>
  <si>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</si>
  <si>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</si>
  <si>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</si>
  <si>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</si>
  <si>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</si>
  <si>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</si>
  <si>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</si>
  <si>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</si>
  <si>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</si>
  <si>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</si>
  <si>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</si>
  <si>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</si>
  <si>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</si>
  <si>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</si>
  <si>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</si>
  <si>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</si>
  <si>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</si>
  <si>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</si>
  <si>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</si>
  <si>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</si>
  <si>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</si>
  <si>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</si>
  <si>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</si>
  <si>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</si>
  <si>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</si>
  <si>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</si>
  <si>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</si>
  <si>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</si>
  <si>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</si>
  <si>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</si>
  <si>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</si>
  <si>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</si>
  <si>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</si>
  <si>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</si>
  <si>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</si>
  <si>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</si>
  <si>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</si>
  <si>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</si>
  <si>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</si>
  <si>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</si>
  <si>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</si>
  <si>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</si>
  <si>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</si>
  <si>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</si>
  <si>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</si>
  <si>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</si>
  <si>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</si>
  <si>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</si>
  <si>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</si>
  <si>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</si>
  <si>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</si>
  <si>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</si>
  <si>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</si>
  <si>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</si>
  <si>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</si>
  <si>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</si>
  <si>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</si>
  <si>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</si>
  <si>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</si>
  <si>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</si>
  <si>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</si>
  <si>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</si>
  <si>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</si>
  <si>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</si>
  <si>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</si>
  <si>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</si>
  <si>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</si>
  <si>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</si>
  <si>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</si>
  <si>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</si>
  <si>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</si>
  <si>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</si>
  <si>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</si>
  <si>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</si>
  <si>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</si>
  <si>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</si>
  <si>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</si>
  <si>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</si>
  <si>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</si>
  <si>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</si>
  <si>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</si>
  <si>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</si>
  <si>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</si>
  <si>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</si>
  <si>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</si>
  <si>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</si>
  <si>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</si>
  <si>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</si>
  <si>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</si>
  <si>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</si>
  <si>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</si>
  <si>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</si>
  <si>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</si>
  <si>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</si>
  <si>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</si>
  <si>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</si>
  <si>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</si>
  <si>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</si>
  <si>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</si>
  <si>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</si>
  <si>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</si>
  <si>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</si>
  <si>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</si>
  <si>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</si>
  <si>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</si>
  <si>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</si>
  <si>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</si>
  <si>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</si>
  <si>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</si>
  <si>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</si>
  <si>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</si>
  <si>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</si>
  <si>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</si>
  <si>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</si>
  <si>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</si>
  <si>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</si>
  <si>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</si>
  <si>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</si>
  <si>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</si>
  <si>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</si>
  <si>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</si>
  <si>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</si>
  <si>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</si>
  <si>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</si>
  <si>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</si>
  <si>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</si>
  <si>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</si>
  <si>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</si>
  <si>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</si>
  <si>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</si>
  <si>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</si>
  <si>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</si>
  <si>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</si>
  <si>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</si>
  <si>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</si>
  <si>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</si>
  <si>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</si>
  <si>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</si>
  <si>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</si>
  <si>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</si>
  <si>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</si>
  <si>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</si>
  <si>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</si>
  <si>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</si>
  <si>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</si>
  <si>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</si>
  <si>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</si>
  <si>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</si>
  <si>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</si>
  <si>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</si>
  <si>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</si>
  <si>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</si>
  <si>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</si>
  <si>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</si>
  <si>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</si>
  <si>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</si>
  <si>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</si>
  <si>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</si>
  <si>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</si>
  <si>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</si>
  <si>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</si>
  <si>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</si>
  <si>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</si>
  <si>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</si>
  <si>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</si>
  <si>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</si>
  <si>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</si>
  <si>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</si>
  <si>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</si>
  <si>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</si>
  <si>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</si>
  <si>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</si>
  <si>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</si>
  <si>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</si>
  <si>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</si>
  <si>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</si>
  <si>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</si>
  <si>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</si>
  <si>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</si>
  <si>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</si>
  <si>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</si>
  <si>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</si>
  <si>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</si>
  <si>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</si>
  <si>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</si>
  <si>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</si>
  <si>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</si>
  <si>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</si>
  <si>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</si>
  <si>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</si>
  <si>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</si>
  <si>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</si>
  <si>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</si>
  <si>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</si>
  <si>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</si>
  <si>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</si>
  <si>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</si>
  <si>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</si>
  <si>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</si>
  <si>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</si>
  <si>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</si>
  <si>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</si>
  <si>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</si>
  <si>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</si>
  <si>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</si>
  <si>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</si>
  <si>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</si>
  <si>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</si>
  <si>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</si>
  <si>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</si>
  <si>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</si>
  <si>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</si>
  <si>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</si>
  <si>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</si>
  <si>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</si>
  <si>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</si>
  <si>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</si>
  <si>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</si>
  <si>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</si>
  <si>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</si>
  <si>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</si>
  <si>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</si>
  <si>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</si>
  <si>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</si>
  <si>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</si>
  <si>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</si>
  <si>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</si>
  <si>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</si>
  <si>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</si>
  <si>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</si>
  <si>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</si>
  <si>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</si>
  <si>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</si>
  <si>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</si>
  <si>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</si>
  <si>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</si>
  <si>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</si>
  <si>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</si>
  <si>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</si>
  <si>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</si>
  <si>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</si>
  <si>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</si>
  <si>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</si>
  <si>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</si>
  <si>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</si>
  <si>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</si>
  <si>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</si>
  <si>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</si>
  <si>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</si>
  <si>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</si>
  <si>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</si>
  <si>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</si>
  <si>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</si>
  <si>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</si>
  <si>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</si>
  <si>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</si>
  <si>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</si>
  <si>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</si>
  <si>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</si>
  <si>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</si>
  <si>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</si>
  <si>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</si>
  <si>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</si>
  <si>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</si>
  <si>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</si>
  <si>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</si>
  <si>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</si>
  <si>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</si>
  <si>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</si>
  <si>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</si>
  <si>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</si>
  <si>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</si>
  <si>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</si>
  <si>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</si>
  <si>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</si>
  <si>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</si>
  <si>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</si>
  <si>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</si>
  <si>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</si>
  <si>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</si>
  <si>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</si>
  <si>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</si>
  <si>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</si>
  <si>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</si>
  <si>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</si>
  <si>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</si>
  <si>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</si>
  <si>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</si>
  <si>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</si>
  <si>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</si>
  <si>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</si>
  <si>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</si>
  <si>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</si>
  <si>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</si>
  <si>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</si>
  <si>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</si>
  <si>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</si>
  <si>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</si>
  <si>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</si>
  <si>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</si>
  <si>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</si>
  <si>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</si>
  <si>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</si>
  <si>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</si>
  <si>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</si>
  <si>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</si>
  <si>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</si>
  <si>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</si>
  <si>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</si>
  <si>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</si>
  <si>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</si>
  <si>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</si>
  <si>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</si>
  <si>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</si>
  <si>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</si>
  <si>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</si>
  <si>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</si>
  <si>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</si>
  <si>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</si>
  <si>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</si>
  <si>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</si>
  <si>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</si>
  <si>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</si>
  <si>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</si>
  <si>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</si>
  <si>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</si>
  <si>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</si>
  <si>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</si>
  <si>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</si>
  <si>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</si>
  <si>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</si>
  <si>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</si>
  <si>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</si>
  <si>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</si>
  <si>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</si>
  <si>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</si>
  <si>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</si>
  <si>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</si>
  <si>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</si>
  <si>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</si>
  <si>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</si>
  <si>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</si>
  <si>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</si>
  <si>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</si>
  <si>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</si>
  <si>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</si>
  <si>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</si>
  <si>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</si>
  <si>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</si>
  <si>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</si>
  <si>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</si>
  <si>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</si>
  <si>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</si>
  <si>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</si>
  <si>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</si>
  <si>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</si>
  <si>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</si>
  <si>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</si>
  <si>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</si>
  <si>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</si>
  <si>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</si>
  <si>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</si>
  <si>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</si>
  <si>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</si>
  <si>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</si>
  <si>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</si>
  <si>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</si>
  <si>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</si>
  <si>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</si>
  <si>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</si>
  <si>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</si>
  <si>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</si>
  <si>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</si>
  <si>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</si>
  <si>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</si>
  <si>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</si>
  <si>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</si>
  <si>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</si>
  <si>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</si>
  <si>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</si>
  <si>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</si>
  <si>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</si>
  <si>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</si>
  <si>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</si>
  <si>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</si>
  <si>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</si>
  <si>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</si>
  <si>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</si>
  <si>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</si>
  <si>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</si>
  <si>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</si>
  <si>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</si>
  <si>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</si>
  <si>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</si>
  <si>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</si>
  <si>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</si>
  <si>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</si>
  <si>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</si>
  <si>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</si>
  <si>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</si>
  <si>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</si>
  <si>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</si>
  <si>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</si>
  <si>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</si>
  <si>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</si>
  <si>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</si>
  <si>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</si>
  <si>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</si>
  <si>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</si>
  <si>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</si>
  <si>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</si>
  <si>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</si>
  <si>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</si>
  <si>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</si>
  <si>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</si>
  <si>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</si>
  <si>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</si>
  <si>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</si>
  <si>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</si>
  <si>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</si>
  <si>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</si>
  <si>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</si>
  <si>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</si>
  <si>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</si>
  <si>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</si>
  <si>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</si>
  <si>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</si>
  <si>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</si>
  <si>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</si>
  <si>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</si>
  <si>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</si>
  <si>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</si>
  <si>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</si>
  <si>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</si>
  <si>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</si>
  <si>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</si>
  <si>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</si>
  <si>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</si>
  <si>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</si>
  <si>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</si>
  <si>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</si>
  <si>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</si>
  <si>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</si>
  <si>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</si>
  <si>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</si>
  <si>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</si>
  <si>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</si>
  <si>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</si>
  <si>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</si>
  <si>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</si>
  <si>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</si>
  <si>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</si>
  <si>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</si>
  <si>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</si>
  <si>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</si>
  <si>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</si>
  <si>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</si>
  <si>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</si>
  <si>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</si>
  <si>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</si>
  <si>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</si>
  <si>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</si>
  <si>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</si>
  <si>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</si>
  <si>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</si>
  <si>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</si>
  <si>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</si>
  <si>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</si>
  <si>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</si>
  <si>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</si>
  <si>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</si>
  <si>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</si>
  <si>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</si>
  <si>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</si>
  <si>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</si>
  <si>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</si>
  <si>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</si>
  <si>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</si>
  <si>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</si>
  <si>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</si>
  <si>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</si>
  <si>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</si>
  <si>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</si>
  <si>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</si>
  <si>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</si>
  <si>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</si>
  <si>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</si>
  <si>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</si>
  <si>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</si>
  <si>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</si>
  <si>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</si>
  <si>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</si>
  <si>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</si>
  <si>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</si>
  <si>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</si>
  <si>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</si>
  <si>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</si>
  <si>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</si>
  <si>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</si>
  <si>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</si>
  <si>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</si>
  <si>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</si>
  <si>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</si>
  <si>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</si>
  <si>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</si>
  <si>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</si>
  <si>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</si>
  <si>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</si>
  <si>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</si>
  <si>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</si>
  <si>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</si>
  <si>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</si>
  <si>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</si>
  <si>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</si>
  <si>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</si>
  <si>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</si>
  <si>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</si>
  <si>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</si>
  <si>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</si>
  <si>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</si>
  <si>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</si>
  <si>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</si>
  <si>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</si>
  <si>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</si>
  <si>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</si>
  <si>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</si>
  <si>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</si>
  <si>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</si>
  <si>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</si>
  <si>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</si>
  <si>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</si>
  <si>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</si>
  <si>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</si>
  <si>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</si>
  <si>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</si>
  <si>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</si>
  <si>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</si>
  <si>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</si>
  <si>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</si>
  <si>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</si>
  <si>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</si>
  <si>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</si>
  <si>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</si>
  <si>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</si>
  <si>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</si>
  <si>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</si>
  <si>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</si>
  <si>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</si>
  <si>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</si>
  <si>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</si>
  <si>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</si>
  <si>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</si>
  <si>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</si>
  <si>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</si>
  <si>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</si>
  <si>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</si>
  <si>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</si>
  <si>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</si>
  <si>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</si>
  <si>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</si>
  <si>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</si>
  <si>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</si>
  <si>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</si>
  <si>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</si>
  <si>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</si>
  <si>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</si>
  <si>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</si>
  <si>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</si>
  <si>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</si>
  <si>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</si>
  <si>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</si>
  <si>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</si>
  <si>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</si>
  <si>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</si>
  <si>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</si>
  <si>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</si>
  <si>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</si>
  <si>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</si>
  <si>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</si>
  <si>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</si>
  <si>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</si>
  <si>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</si>
  <si>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</si>
  <si>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</si>
  <si>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</si>
  <si>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</si>
  <si>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</si>
  <si>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</si>
  <si>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</si>
  <si>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</si>
  <si>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</si>
  <si>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</si>
  <si>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</si>
  <si>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</si>
  <si>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</si>
  <si>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</si>
  <si>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</si>
  <si>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</si>
  <si>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</si>
  <si>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</si>
  <si>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</si>
  <si>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</si>
  <si>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</si>
  <si>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</si>
  <si>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</si>
  <si>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</si>
  <si>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</si>
  <si>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</si>
  <si>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</si>
  <si>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</si>
  <si>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</si>
  <si>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</si>
  <si>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</si>
  <si>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</si>
  <si>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</si>
  <si>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</si>
  <si>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</si>
  <si>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</si>
  <si>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</si>
  <si>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</si>
  <si>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</si>
  <si>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</si>
  <si>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</si>
  <si>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</si>
  <si>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</si>
  <si>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</si>
  <si>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</si>
  <si>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</si>
  <si>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</si>
  <si>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</si>
  <si>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</si>
  <si>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</si>
  <si>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</si>
  <si>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</si>
  <si>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</si>
  <si>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</si>
  <si>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</si>
  <si>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</si>
  <si>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</si>
  <si>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</si>
  <si>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</si>
  <si>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</si>
  <si>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</si>
  <si>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</si>
  <si>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</si>
  <si>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</si>
  <si>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</si>
  <si>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</si>
  <si>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</si>
  <si>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</si>
  <si>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</si>
  <si>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</si>
  <si>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</si>
  <si>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</si>
  <si>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</si>
  <si>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</si>
  <si>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</si>
  <si>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</si>
  <si>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</si>
  <si>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</si>
  <si>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</si>
  <si>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</si>
  <si>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</si>
  <si>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</si>
  <si>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</si>
  <si>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</si>
  <si>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</si>
  <si>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</si>
  <si>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</si>
  <si>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</si>
  <si>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</si>
  <si>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</si>
  <si>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</si>
  <si>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</si>
  <si>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</si>
  <si>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</si>
  <si>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</si>
  <si>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</si>
  <si>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</si>
  <si>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</si>
  <si>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</si>
  <si>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</si>
  <si>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</si>
  <si>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</si>
  <si>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</si>
  <si>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</si>
  <si>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</si>
  <si>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</si>
  <si>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</si>
  <si>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</si>
  <si>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</si>
  <si>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</si>
  <si>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</si>
  <si>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</si>
  <si>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</si>
  <si>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</si>
  <si>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</si>
  <si>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</si>
  <si>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</si>
  <si>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</si>
  <si>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</si>
  <si>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</si>
  <si>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</si>
  <si>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</si>
  <si>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</si>
  <si>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</si>
  <si>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</si>
  <si>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</si>
  <si>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</si>
  <si>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</si>
  <si>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</si>
  <si>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</si>
  <si>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</si>
  <si>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</si>
  <si>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</si>
  <si>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</si>
  <si>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</si>
  <si>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</si>
  <si>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</si>
  <si>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</si>
  <si>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</si>
  <si>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</si>
  <si>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</si>
  <si>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</si>
  <si>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</si>
  <si>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</si>
  <si>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</si>
  <si>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</si>
  <si>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</si>
  <si>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</si>
  <si>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</si>
  <si>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</si>
  <si>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</si>
  <si>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</si>
  <si>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</si>
  <si>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</si>
  <si>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</si>
  <si>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</si>
  <si>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</si>
  <si>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</si>
  <si>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</si>
  <si>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</si>
  <si>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</si>
  <si>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</si>
  <si>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</si>
  <si>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</si>
  <si>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</si>
  <si>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</si>
  <si>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</si>
  <si>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</si>
  <si>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</si>
  <si>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</si>
  <si>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</si>
  <si>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</si>
  <si>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</si>
  <si>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</si>
  <si>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</si>
  <si>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</si>
  <si>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</si>
  <si>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</si>
  <si>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</si>
  <si>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</si>
  <si>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</si>
  <si>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</si>
  <si>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</si>
  <si>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</si>
  <si>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</si>
  <si>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</si>
  <si>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</si>
  <si>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</si>
  <si>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</si>
  <si>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</si>
  <si>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</si>
  <si>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</si>
  <si>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</si>
  <si>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</si>
  <si>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</si>
  <si>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</si>
  <si>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</si>
  <si>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</si>
  <si>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</si>
  <si>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</si>
  <si>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</si>
  <si>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</si>
  <si>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</si>
  <si>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</si>
  <si>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</si>
  <si>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</si>
  <si>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</si>
  <si>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</si>
  <si>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</si>
  <si>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</si>
  <si>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</si>
  <si>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</si>
  <si>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</si>
  <si>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</si>
  <si>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</si>
  <si>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</si>
  <si>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</si>
  <si>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</si>
  <si>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</si>
  <si>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</si>
  <si>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</si>
  <si>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</si>
  <si>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</si>
  <si>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</si>
  <si>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</si>
  <si>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</si>
  <si>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</si>
  <si>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</si>
  <si>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</si>
  <si>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</si>
  <si>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</si>
  <si>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</si>
  <si>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</si>
  <si>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</si>
  <si>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</si>
  <si>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</si>
  <si>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</si>
  <si>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</si>
  <si>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</si>
  <si>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</si>
  <si>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</si>
  <si>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</si>
  <si>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</si>
  <si>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</si>
  <si>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</si>
  <si>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</si>
  <si>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</si>
  <si>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</si>
  <si>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</si>
  <si>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</si>
  <si>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</si>
  <si>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</si>
  <si>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</si>
  <si>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</si>
  <si>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</si>
  <si>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</si>
  <si>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</si>
  <si>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</si>
  <si>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</si>
  <si>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</si>
  <si>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</si>
  <si>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</si>
  <si>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</si>
  <si>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</si>
  <si>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</si>
  <si>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</si>
  <si>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</si>
  <si>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</si>
  <si>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</si>
  <si>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</si>
  <si>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</si>
  <si>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</si>
  <si>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</si>
  <si>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</si>
  <si>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</si>
  <si>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</si>
  <si>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</si>
  <si>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</si>
  <si>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</si>
  <si>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</si>
  <si>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</si>
  <si>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</si>
  <si>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</si>
  <si>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</si>
  <si>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</si>
  <si>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</si>
  <si>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</si>
  <si>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</si>
  <si>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</si>
  <si>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</si>
  <si>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</si>
  <si>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</si>
  <si>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</si>
  <si>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</si>
  <si>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</si>
  <si>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</si>
  <si>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</si>
  <si>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</si>
  <si>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</si>
  <si>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</si>
  <si>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</si>
  <si>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</si>
  <si>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</si>
  <si>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</si>
  <si>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</si>
  <si>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</si>
  <si>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</si>
  <si>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</si>
  <si>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</si>
  <si>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</si>
  <si>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</si>
  <si>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</si>
  <si>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</si>
  <si>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</si>
  <si>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</si>
  <si>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</si>
  <si>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</si>
  <si>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</si>
  <si>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</si>
  <si>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</si>
  <si>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</si>
  <si>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</si>
  <si>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</si>
  <si>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</si>
  <si>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</si>
  <si>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</si>
  <si>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</si>
  <si>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</si>
  <si>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</si>
  <si>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</si>
  <si>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</si>
  <si>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</si>
  <si>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</si>
  <si>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</si>
  <si>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</si>
  <si>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</si>
  <si>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</si>
  <si>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</si>
  <si>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</si>
  <si>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</si>
  <si>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</si>
  <si>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</si>
  <si>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</si>
  <si>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</si>
  <si>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</si>
  <si>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</si>
  <si>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</si>
  <si>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</si>
  <si>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</si>
  <si>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</si>
  <si>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</si>
  <si>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</si>
  <si>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</si>
  <si>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</si>
  <si>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</si>
  <si>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</si>
  <si>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</si>
  <si>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</si>
  <si>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</si>
  <si>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</si>
  <si>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</si>
  <si>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</si>
  <si>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</si>
  <si>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</si>
  <si>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</si>
  <si>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</si>
  <si>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</si>
  <si>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</si>
  <si>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</si>
  <si>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</si>
  <si>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</si>
  <si>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</si>
  <si>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</si>
  <si>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</si>
  <si>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</si>
  <si>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</si>
  <si>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</si>
  <si>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</si>
  <si>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</si>
  <si>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</si>
  <si>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</si>
  <si>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</si>
  <si>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</si>
  <si>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</si>
  <si>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</si>
  <si>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</si>
  <si>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</si>
  <si>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</si>
  <si>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</si>
  <si>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</si>
  <si>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</si>
  <si>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</si>
  <si>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</si>
  <si>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</si>
  <si>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</si>
  <si>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</si>
  <si>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</si>
  <si>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</si>
  <si>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</si>
  <si>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</si>
  <si>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</si>
  <si>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</si>
  <si>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</si>
  <si>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</si>
  <si>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</si>
  <si>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</si>
  <si>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</si>
  <si>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</si>
  <si>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</si>
  <si>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</si>
  <si>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</si>
  <si>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</si>
  <si>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</si>
  <si>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</si>
  <si>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</si>
  <si>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</si>
  <si>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</si>
  <si>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</si>
  <si>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</si>
  <si>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</si>
  <si>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</si>
  <si>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</si>
  <si>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</si>
  <si>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</si>
  <si>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</si>
  <si>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</si>
  <si>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</si>
  <si>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</si>
  <si>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</si>
  <si>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</si>
  <si>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</si>
  <si>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</si>
  <si>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</si>
  <si>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</si>
  <si>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</si>
  <si>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</si>
  <si>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</si>
  <si>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</si>
  <si>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</si>
  <si>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</si>
  <si>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</si>
  <si>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</si>
  <si>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</si>
  <si>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</si>
  <si>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</si>
  <si>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</si>
  <si>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</si>
  <si>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</si>
  <si>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</si>
  <si>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</si>
  <si>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</si>
  <si>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</si>
  <si>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</si>
  <si>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</si>
  <si>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</si>
  <si>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</si>
  <si>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</si>
  <si>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</si>
  <si>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</si>
  <si>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</si>
  <si>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</si>
  <si>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</si>
  <si>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</si>
  <si>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</si>
  <si>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</si>
  <si>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</si>
  <si>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</si>
  <si>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</si>
  <si>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</si>
  <si>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</si>
  <si>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</si>
  <si>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</si>
  <si>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</si>
  <si>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</si>
  <si>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</si>
  <si>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</si>
  <si>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</si>
  <si>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</si>
  <si>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</si>
  <si>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</si>
  <si>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</si>
  <si>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</si>
  <si>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</si>
  <si>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</si>
  <si>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</si>
  <si>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</si>
  <si>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</si>
  <si>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</si>
  <si>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</si>
  <si>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</si>
  <si>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</si>
  <si>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</si>
  <si>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</si>
  <si>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</si>
  <si>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</si>
  <si>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</si>
  <si>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</si>
  <si>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</si>
  <si>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</si>
  <si>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</si>
  <si>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</si>
  <si>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</si>
  <si>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</si>
  <si>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</si>
  <si>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</si>
  <si>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</si>
  <si>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</si>
  <si>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</si>
  <si>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</si>
  <si>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</si>
  <si>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</si>
  <si>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</si>
  <si>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</si>
  <si>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</si>
  <si>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</si>
  <si>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</si>
  <si>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</si>
  <si>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</si>
  <si>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</si>
  <si>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</si>
  <si>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</si>
  <si>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</si>
  <si>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</si>
  <si>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</si>
  <si>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</si>
  <si>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</si>
  <si>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</si>
  <si>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</si>
  <si>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</si>
  <si>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</si>
  <si>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</si>
  <si>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</si>
  <si>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</si>
  <si>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</si>
  <si>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</si>
  <si>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</si>
  <si>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</si>
  <si>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</si>
  <si>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</si>
  <si>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</si>
  <si>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</si>
  <si>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</si>
  <si>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</si>
  <si>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</si>
  <si>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</si>
  <si>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</si>
  <si>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</si>
  <si>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</si>
  <si>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</si>
  <si>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</si>
  <si>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</si>
  <si>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</si>
  <si>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</si>
  <si>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</si>
  <si>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</si>
  <si>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</si>
  <si>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</si>
  <si>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</si>
  <si>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</si>
  <si>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</si>
  <si>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</si>
  <si>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</si>
  <si>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</si>
  <si>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</si>
  <si>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</si>
  <si>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</si>
  <si>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</si>
  <si>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</si>
  <si>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</si>
  <si>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</si>
  <si>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</si>
  <si>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</si>
  <si>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</si>
  <si>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</si>
  <si>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</si>
  <si>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</si>
  <si>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</si>
  <si>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</si>
  <si>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</si>
  <si>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</si>
  <si>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</si>
  <si>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</si>
  <si>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</si>
  <si>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</si>
  <si>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</si>
  <si>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</si>
  <si>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</si>
  <si>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</si>
  <si>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</si>
  <si>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</si>
  <si>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</si>
  <si>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</si>
  <si>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</si>
  <si>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</si>
  <si>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</si>
  <si>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</si>
  <si>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</si>
  <si>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</si>
  <si>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</si>
  <si>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</si>
  <si>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</si>
  <si>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</si>
  <si>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</si>
  <si>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</si>
  <si>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</si>
  <si>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</si>
  <si>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</si>
  <si>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</si>
  <si>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</si>
  <si>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</si>
  <si>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</si>
  <si>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</si>
  <si>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</si>
  <si>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</si>
  <si>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</si>
  <si>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</si>
  <si>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</si>
  <si>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</si>
  <si>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</si>
  <si>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</si>
  <si>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</si>
  <si>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</si>
  <si>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</si>
  <si>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</si>
  <si>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</si>
  <si>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</si>
  <si>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</si>
  <si>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</si>
  <si>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</si>
  <si>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</si>
  <si>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</si>
  <si>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</si>
  <si>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</si>
  <si>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</si>
  <si>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</si>
  <si>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</si>
  <si>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</si>
  <si>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</si>
  <si>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</si>
  <si>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</si>
  <si>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</si>
  <si>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</si>
  <si>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</si>
  <si>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</si>
  <si>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</si>
  <si>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</si>
  <si>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</si>
  <si>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</si>
  <si>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</si>
  <si>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</si>
  <si>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</si>
  <si>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</si>
  <si>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</si>
  <si>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</si>
  <si>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</si>
  <si>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</si>
  <si>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</si>
  <si>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</si>
  <si>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</si>
  <si>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</si>
  <si>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</si>
  <si>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</si>
  <si>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</si>
  <si>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</si>
  <si>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</si>
  <si>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</si>
  <si>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</si>
  <si>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</si>
  <si>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</si>
  <si>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</si>
  <si>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</si>
  <si>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</si>
  <si>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</si>
  <si>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</si>
  <si>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</si>
  <si>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</si>
  <si>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</si>
  <si>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</si>
  <si>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</si>
  <si>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</si>
  <si>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</si>
  <si>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</si>
  <si>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</si>
  <si>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</si>
  <si>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</si>
  <si>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</si>
  <si>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</si>
  <si>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</si>
  <si>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</si>
  <si>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</si>
  <si>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</si>
  <si>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</si>
  <si>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</si>
  <si>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</si>
  <si>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</si>
  <si>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</si>
  <si>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</si>
  <si>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</si>
  <si>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</si>
  <si>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</si>
  <si>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</si>
  <si>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</si>
  <si>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</si>
  <si>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</si>
  <si>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</si>
  <si>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</si>
  <si>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</si>
  <si>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</si>
  <si>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</si>
  <si>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</si>
  <si>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</si>
  <si>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</si>
  <si>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</si>
  <si>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</si>
  <si>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</si>
  <si>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</si>
  <si>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</si>
  <si>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</si>
  <si>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</si>
  <si>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</si>
  <si>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</si>
  <si>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</si>
  <si>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</si>
  <si>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</si>
  <si>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</si>
  <si>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</si>
  <si>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</si>
  <si>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</si>
  <si>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</si>
  <si>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</si>
  <si>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</si>
  <si>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</si>
  <si>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</si>
  <si>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</si>
  <si>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</si>
  <si>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</si>
  <si>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</si>
  <si>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</si>
  <si>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</si>
  <si>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</si>
  <si>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</si>
  <si>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</si>
  <si>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</si>
  <si>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</si>
  <si>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</si>
  <si>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</si>
  <si>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</si>
  <si>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</si>
  <si>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</si>
  <si>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</si>
  <si>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</si>
  <si>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</si>
  <si>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</si>
  <si>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</si>
  <si>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</si>
  <si>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</si>
  <si>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</si>
  <si>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</si>
  <si>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</si>
  <si>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</si>
  <si>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</si>
  <si>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</si>
  <si>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</si>
  <si>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</si>
  <si>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</si>
  <si>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</si>
  <si>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</si>
  <si>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</si>
  <si>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</si>
  <si>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</si>
  <si>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</si>
  <si>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</si>
  <si>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</si>
  <si>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</si>
  <si>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</si>
  <si>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</si>
  <si>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</si>
  <si>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</si>
  <si>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</si>
  <si>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</si>
  <si>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</si>
  <si>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</si>
  <si>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</si>
  <si>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</si>
  <si>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</si>
  <si>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</si>
  <si>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</si>
  <si>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</si>
  <si>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</si>
  <si>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</si>
  <si>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</si>
  <si>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</si>
  <si>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</si>
  <si>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</si>
  <si>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</si>
  <si>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</si>
  <si>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</si>
  <si>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</si>
  <si>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</si>
  <si>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</si>
  <si>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</si>
  <si>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</si>
  <si>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</si>
  <si>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</si>
  <si>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</si>
  <si>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</si>
  <si>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</si>
  <si>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</si>
  <si>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</si>
  <si>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</si>
  <si>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</si>
  <si>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</si>
  <si>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</si>
  <si>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</si>
  <si>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</si>
  <si>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</si>
  <si>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</si>
  <si>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</si>
  <si>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</si>
  <si>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</si>
  <si>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</si>
  <si>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</si>
  <si>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</si>
  <si>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</si>
  <si>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</si>
  <si>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</si>
  <si>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</si>
  <si>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</si>
  <si>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</si>
  <si>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</si>
  <si>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</si>
  <si>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</si>
  <si>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</si>
  <si>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</si>
  <si>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</si>
  <si>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</si>
  <si>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</si>
  <si>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</si>
  <si>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</si>
  <si>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</si>
  <si>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</si>
  <si>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</si>
  <si>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</si>
  <si>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</si>
  <si>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</si>
  <si>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</si>
  <si>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</si>
  <si>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</si>
  <si>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</si>
  <si>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</si>
  <si>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</si>
  <si>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</si>
  <si>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</si>
  <si>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</si>
  <si>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</si>
  <si>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</si>
  <si>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</si>
  <si>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</si>
  <si>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</si>
  <si>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</si>
  <si>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</si>
  <si>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</si>
  <si>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</si>
  <si>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</si>
  <si>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</si>
  <si>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</si>
  <si>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</si>
  <si>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</si>
  <si>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</si>
  <si>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</si>
  <si>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</si>
  <si>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</si>
  <si>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</si>
  <si>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</si>
  <si>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</si>
  <si>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</si>
  <si>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</si>
  <si>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</si>
  <si>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</si>
  <si>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</si>
  <si>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</si>
  <si>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</si>
  <si>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</si>
  <si>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</si>
  <si>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</si>
  <si>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</si>
  <si>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</si>
  <si>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</si>
  <si>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</si>
  <si>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</si>
  <si>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</si>
  <si>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</si>
  <si>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</si>
  <si>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</si>
  <si>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</si>
  <si>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</si>
  <si>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</si>
  <si>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</si>
  <si>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</si>
  <si>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</si>
  <si>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</si>
  <si>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</si>
  <si>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</si>
  <si>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</si>
  <si>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</si>
  <si>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</si>
  <si>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</si>
  <si>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</si>
  <si>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</si>
  <si>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</si>
  <si>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</si>
  <si>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</si>
  <si>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</si>
  <si>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</si>
  <si>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</si>
  <si>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</si>
  <si>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</si>
  <si>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</si>
  <si>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</si>
  <si>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</si>
  <si>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</si>
  <si>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</si>
  <si>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</si>
  <si>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</si>
  <si>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</si>
  <si>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</si>
  <si>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</si>
  <si>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</si>
  <si>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</si>
  <si>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</si>
  <si>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</si>
  <si>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</si>
  <si>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</si>
  <si>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</si>
  <si>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</si>
  <si>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</si>
  <si>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</si>
  <si>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</si>
  <si>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</si>
  <si>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</si>
  <si>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</si>
  <si>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</si>
  <si>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</si>
  <si>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</si>
  <si>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</si>
  <si>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</si>
  <si>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</si>
  <si>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</si>
  <si>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</si>
  <si>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</si>
  <si>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</si>
  <si>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</si>
  <si>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</si>
  <si>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</si>
  <si>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</si>
  <si>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</si>
  <si>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</si>
  <si>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</si>
  <si>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</si>
  <si>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</si>
  <si>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</si>
  <si>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</si>
  <si>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</si>
  <si>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</si>
  <si>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</si>
  <si>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</si>
  <si>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</si>
  <si>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</si>
  <si>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</si>
  <si>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</si>
  <si>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</si>
  <si>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</si>
  <si>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</si>
  <si>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</si>
  <si>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</si>
  <si>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</si>
  <si>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</si>
  <si>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</si>
  <si>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</si>
  <si>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</si>
  <si>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</si>
  <si>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</si>
  <si>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</si>
  <si>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</si>
  <si>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</si>
  <si>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</si>
  <si>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</si>
  <si>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</si>
  <si>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</si>
  <si>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</si>
  <si>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</si>
  <si>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</si>
  <si>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</si>
  <si>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</si>
  <si>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</si>
  <si>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</si>
  <si>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</si>
  <si>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</si>
  <si>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</si>
  <si>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</si>
  <si>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</si>
  <si>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</si>
  <si>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</si>
  <si>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</si>
  <si>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</si>
  <si>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</si>
  <si>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</si>
  <si>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</si>
  <si>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</si>
  <si>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</si>
  <si>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</si>
  <si>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</si>
  <si>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</si>
  <si>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</si>
  <si>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</si>
  <si>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</si>
  <si>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</si>
  <si>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</si>
  <si>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</si>
  <si>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</si>
  <si>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</si>
  <si>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</si>
  <si>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</si>
  <si>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</si>
  <si>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</si>
  <si>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</si>
  <si>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</si>
  <si>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</si>
  <si>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</si>
  <si>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</si>
  <si>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</si>
  <si>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</si>
  <si>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</si>
  <si>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</si>
  <si>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</si>
  <si>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</si>
  <si>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</si>
  <si>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</si>
  <si>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</si>
  <si>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</si>
  <si>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</si>
  <si>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</si>
  <si>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</si>
  <si>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</si>
  <si>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</si>
  <si>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</si>
  <si>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</si>
  <si>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</si>
  <si>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</si>
  <si>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</si>
  <si>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</si>
  <si>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</si>
  <si>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</si>
  <si>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</si>
  <si>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</si>
  <si>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</si>
  <si>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</si>
  <si>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</si>
  <si>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</si>
  <si>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</si>
  <si>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</si>
  <si>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</si>
  <si>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</si>
  <si>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</si>
  <si>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</si>
  <si>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</si>
  <si>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</si>
  <si>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</si>
  <si>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</si>
  <si>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</si>
  <si>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</si>
  <si>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</si>
  <si>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</si>
  <si>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</si>
  <si>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</si>
  <si>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</si>
  <si>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</si>
  <si>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</si>
  <si>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</si>
  <si>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</si>
  <si>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</si>
  <si>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</si>
  <si>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</si>
  <si>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</si>
  <si>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</si>
  <si>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</si>
  <si>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</si>
  <si>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</si>
  <si>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</si>
  <si>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</si>
  <si>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</si>
  <si>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</si>
  <si>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</si>
  <si>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</si>
  <si>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</si>
  <si>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</si>
  <si>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</si>
  <si>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</si>
  <si>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</si>
  <si>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</si>
  <si>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</si>
  <si>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</si>
  <si>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</si>
  <si>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</si>
  <si>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</si>
  <si>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</si>
  <si>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</si>
  <si>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</si>
  <si>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</si>
  <si>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</si>
  <si>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</si>
  <si>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</si>
  <si>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</si>
  <si>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</si>
  <si>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</si>
  <si>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</si>
  <si>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</si>
  <si>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</si>
  <si>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</si>
  <si>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</si>
  <si>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</si>
  <si>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</si>
  <si>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</si>
  <si>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</si>
  <si>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</si>
  <si>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</si>
  <si>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</si>
  <si>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</si>
  <si>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</si>
  <si>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</si>
  <si>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</si>
  <si>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</si>
  <si>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</si>
  <si>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</si>
  <si>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</si>
  <si>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</si>
  <si>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</si>
  <si>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</si>
  <si>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</si>
  <si>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</si>
  <si>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</si>
  <si>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</si>
  <si>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</si>
  <si>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</si>
  <si>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</si>
  <si>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</si>
  <si>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</si>
  <si>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</si>
  <si>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</si>
  <si>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</si>
  <si>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</si>
  <si>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</si>
  <si>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</si>
  <si>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</si>
  <si>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</si>
  <si>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</si>
  <si>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</si>
  <si>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</si>
  <si>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</si>
  <si>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</si>
  <si>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</si>
  <si>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</si>
  <si>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</si>
  <si>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</si>
  <si>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</si>
  <si>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</si>
  <si>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</si>
  <si>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</si>
  <si>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</si>
  <si>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</si>
  <si>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</si>
  <si>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</si>
  <si>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</si>
  <si>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</si>
  <si>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</si>
  <si>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</si>
  <si>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</si>
  <si>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</si>
  <si>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</si>
  <si>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</si>
  <si>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</si>
  <si>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</si>
  <si>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</si>
  <si>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</si>
  <si>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</si>
  <si>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</si>
  <si>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</si>
  <si>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</si>
  <si>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</si>
  <si>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</si>
  <si>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</si>
  <si>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</si>
  <si>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</si>
  <si>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</si>
  <si>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</si>
  <si>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</si>
  <si>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</si>
  <si>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</si>
  <si>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</si>
  <si>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</si>
  <si>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</si>
  <si>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</si>
  <si>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</si>
  <si>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</si>
  <si>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</si>
  <si>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</si>
  <si>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</si>
  <si>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</si>
  <si>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</si>
  <si>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</si>
  <si>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</si>
  <si>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</si>
  <si>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</si>
  <si>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</si>
  <si>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</si>
  <si>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</si>
  <si>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</si>
  <si>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</si>
  <si>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</si>
  <si>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</si>
  <si>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</si>
  <si>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</si>
  <si>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</si>
  <si>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</si>
  <si>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</si>
  <si>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</si>
  <si>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</si>
  <si>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</si>
  <si>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</si>
  <si>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</si>
  <si>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</si>
  <si>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</si>
  <si>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</si>
  <si>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</si>
  <si>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</si>
  <si>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</si>
  <si>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</si>
  <si>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</si>
  <si>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</si>
  <si>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</si>
  <si>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</si>
  <si>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</si>
  <si>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</si>
  <si>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</si>
  <si>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</si>
  <si>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</si>
  <si>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</si>
  <si>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</si>
  <si>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</si>
  <si>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</si>
  <si>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</si>
  <si>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</si>
  <si>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</si>
  <si>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</si>
  <si>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</si>
  <si>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</si>
  <si>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</si>
  <si>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</si>
  <si>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</si>
  <si>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</si>
  <si>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</si>
  <si>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</si>
  <si>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</si>
  <si>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</si>
  <si>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</si>
  <si>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</si>
  <si>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</si>
  <si>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</si>
  <si>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</si>
  <si>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</si>
  <si>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</si>
  <si>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</si>
  <si>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</si>
  <si>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</si>
  <si>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</si>
  <si>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</si>
  <si>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</si>
  <si>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</si>
  <si>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</si>
  <si>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</si>
  <si>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</si>
  <si>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</si>
  <si>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</si>
  <si>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</si>
  <si>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</si>
  <si>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</si>
  <si>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</si>
  <si>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</si>
  <si>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</si>
  <si>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</si>
  <si>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</si>
  <si>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</si>
  <si>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</si>
  <si>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</si>
  <si>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</si>
  <si>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</si>
  <si>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</si>
  <si>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</si>
  <si>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</si>
  <si>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</si>
  <si>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</si>
  <si>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</si>
  <si>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</si>
  <si>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</si>
  <si>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</si>
  <si>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</si>
  <si>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</si>
  <si>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</si>
  <si>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</si>
  <si>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</si>
  <si>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</si>
  <si>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</si>
  <si>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</si>
  <si>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</si>
  <si>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</si>
  <si>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</si>
  <si>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</si>
  <si>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</si>
  <si>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</si>
  <si>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</si>
  <si>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</si>
  <si>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</si>
  <si>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</si>
  <si>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</si>
  <si>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</si>
  <si>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</si>
  <si>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</si>
  <si>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</si>
  <si>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</si>
  <si>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</si>
  <si>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</si>
  <si>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</si>
  <si>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</si>
  <si>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</si>
  <si>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</si>
  <si>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</si>
  <si>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</si>
  <si>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</si>
  <si>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</si>
  <si>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</si>
  <si>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</si>
  <si>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</si>
  <si>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</si>
  <si>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</si>
  <si>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</si>
  <si>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</si>
  <si>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</si>
  <si>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</si>
  <si>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</si>
  <si>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</si>
  <si>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</si>
  <si>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</si>
  <si>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</si>
  <si>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</si>
  <si>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</si>
  <si>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</si>
  <si>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</si>
  <si>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</si>
  <si>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</si>
  <si>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</si>
  <si>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</si>
  <si>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</si>
  <si>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</si>
  <si>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</si>
  <si>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</si>
  <si>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</si>
  <si>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</si>
  <si>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</si>
  <si>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</si>
  <si>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</si>
  <si>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</si>
  <si>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</si>
  <si>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</si>
  <si>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</si>
  <si>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</si>
  <si>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</si>
  <si>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</si>
  <si>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</si>
  <si>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</si>
  <si>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</si>
  <si>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</si>
  <si>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</si>
  <si>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</si>
  <si>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</si>
  <si>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</si>
  <si>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</si>
  <si>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</si>
  <si>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</si>
  <si>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</si>
  <si>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</si>
  <si>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</si>
  <si>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</si>
  <si>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</si>
  <si>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</si>
  <si>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</si>
  <si>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</si>
  <si>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</si>
  <si>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</si>
  <si>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</si>
  <si>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</si>
  <si>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</si>
  <si>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</si>
  <si>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</si>
  <si>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</si>
  <si>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</si>
  <si>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</si>
  <si>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</si>
  <si>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</si>
  <si>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</si>
  <si>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</si>
  <si>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</si>
  <si>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</si>
  <si>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</si>
  <si>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</si>
  <si>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</si>
  <si>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</si>
  <si>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</si>
  <si>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</si>
  <si>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</si>
  <si>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</si>
  <si>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</si>
  <si>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</si>
  <si>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</si>
  <si>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</si>
  <si>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</si>
  <si>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</si>
  <si>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</si>
  <si>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</si>
  <si>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</si>
  <si>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</si>
  <si>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</si>
  <si>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</si>
  <si>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</si>
  <si>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</si>
  <si>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</si>
  <si>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</si>
  <si>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</si>
  <si>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</si>
  <si>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</si>
  <si>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</si>
  <si>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</si>
  <si>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</si>
  <si>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</si>
  <si>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</si>
  <si>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</si>
  <si>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</si>
  <si>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</si>
  <si>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</si>
  <si>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</si>
  <si>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</si>
  <si>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</si>
  <si>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</si>
  <si>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</si>
  <si>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</si>
  <si>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</si>
  <si>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</si>
  <si>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</si>
  <si>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</si>
  <si>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</si>
  <si>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</si>
  <si>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</si>
  <si>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</si>
  <si>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</si>
  <si>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</si>
  <si>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</si>
  <si>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</si>
  <si>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</si>
  <si>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</si>
  <si>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</si>
  <si>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</si>
  <si>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</si>
  <si>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</si>
  <si>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</si>
  <si>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</si>
  <si>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</si>
  <si>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</si>
  <si>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</si>
  <si>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</si>
  <si>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</si>
  <si>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</si>
  <si>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</si>
  <si>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</si>
  <si>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</si>
  <si>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</si>
  <si>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</si>
  <si>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</si>
  <si>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</si>
  <si>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</si>
  <si>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</si>
  <si>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</si>
  <si>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</si>
  <si>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</si>
  <si>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</si>
  <si>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</si>
  <si>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</si>
  <si>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</si>
  <si>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</si>
  <si>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</si>
  <si>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</si>
  <si>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</si>
  <si>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</si>
  <si>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</si>
  <si>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</si>
  <si>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</si>
  <si>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</si>
  <si>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</si>
  <si>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</si>
  <si>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</si>
  <si>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</si>
  <si>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</si>
  <si>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</si>
  <si>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</si>
  <si>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</si>
  <si>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</si>
  <si>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</si>
  <si>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</si>
  <si>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</si>
  <si>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</si>
  <si>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</si>
  <si>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</si>
  <si>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</si>
  <si>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</si>
  <si>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</si>
  <si>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</si>
  <si>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</si>
  <si>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</si>
  <si>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</si>
  <si>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</si>
  <si>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</si>
  <si>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</si>
  <si>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</si>
  <si>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</si>
  <si>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</si>
  <si>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</si>
  <si>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</si>
  <si>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</si>
  <si>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</si>
  <si>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</si>
  <si>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</si>
  <si>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</si>
  <si>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</si>
  <si>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</si>
  <si>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</si>
  <si>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</si>
  <si>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</si>
  <si>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</si>
  <si>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</si>
  <si>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</si>
  <si>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</si>
  <si>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</si>
  <si>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</si>
  <si>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</si>
  <si>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</si>
  <si>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</si>
  <si>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</si>
  <si>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</si>
  <si>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</si>
  <si>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</si>
  <si>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</si>
  <si>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</si>
  <si>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</si>
  <si>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</si>
  <si>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</si>
  <si>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</si>
  <si>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</si>
  <si>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</si>
  <si>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</si>
  <si>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</si>
  <si>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</si>
  <si>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</si>
  <si>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</si>
  <si>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</si>
  <si>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</si>
  <si>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</si>
  <si>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</si>
  <si>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</si>
  <si>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</si>
  <si>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</si>
  <si>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</si>
  <si>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</si>
  <si>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</si>
  <si>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</si>
  <si>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</si>
  <si>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</si>
  <si>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</si>
  <si>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</si>
  <si>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</si>
  <si>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</si>
  <si>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</si>
  <si>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</si>
  <si>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</si>
  <si>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</si>
  <si>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</si>
  <si>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</si>
  <si>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</si>
  <si>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</si>
  <si>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</si>
  <si>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</si>
  <si>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</si>
  <si>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</si>
  <si>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</si>
  <si>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</si>
  <si>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</si>
  <si>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</si>
  <si>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</si>
  <si>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</si>
  <si>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</si>
  <si>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</si>
  <si>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</si>
  <si>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</si>
  <si>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</si>
  <si>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</si>
  <si>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</si>
  <si>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</si>
  <si>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</si>
  <si>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</si>
  <si>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</si>
  <si>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</si>
  <si>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</si>
  <si>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</si>
  <si>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</si>
  <si>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</si>
  <si>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</si>
  <si>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</si>
  <si>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</si>
  <si>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</si>
  <si>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</si>
  <si>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</si>
  <si>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</si>
  <si>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</si>
  <si>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</si>
  <si>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</si>
  <si>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</si>
  <si>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</si>
  <si>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</si>
  <si>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</si>
  <si>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</si>
  <si>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</si>
  <si>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</si>
  <si>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</si>
  <si>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</si>
  <si>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</si>
  <si>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</si>
  <si>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</si>
  <si>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</si>
  <si>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</si>
  <si>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</si>
  <si>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</si>
  <si>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</si>
  <si>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</si>
  <si>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</si>
  <si>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</si>
  <si>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</si>
  <si>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</si>
  <si>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</si>
  <si>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</si>
  <si>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</si>
  <si>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</si>
  <si>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</si>
  <si>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</si>
  <si>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</si>
  <si>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</si>
  <si>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</si>
  <si>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</si>
  <si>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</si>
  <si>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</si>
  <si>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</si>
  <si>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</si>
  <si>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</si>
  <si>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</si>
  <si>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</si>
  <si>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</si>
  <si>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</si>
  <si>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</si>
  <si>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</si>
  <si>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</si>
  <si>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</si>
  <si>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</si>
  <si>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</si>
  <si>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</si>
  <si>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</si>
  <si>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</si>
  <si>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</si>
  <si>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</si>
  <si>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</si>
  <si>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</si>
  <si>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</si>
  <si>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</si>
  <si>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</si>
  <si>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</si>
  <si>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</si>
  <si>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</si>
  <si>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</si>
  <si>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</si>
  <si>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</si>
  <si>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</si>
  <si>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</si>
  <si>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</si>
  <si>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</si>
  <si>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</si>
  <si>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</si>
  <si>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</si>
  <si>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</si>
  <si>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</si>
  <si>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</si>
  <si>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</si>
  <si>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</si>
  <si>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</si>
  <si>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</si>
  <si>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</si>
  <si>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</si>
  <si>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</si>
  <si>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</si>
  <si>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</si>
  <si>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</si>
  <si>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</si>
  <si>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</si>
  <si>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</si>
  <si>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</si>
  <si>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</si>
  <si>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</si>
  <si>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</si>
  <si>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</si>
  <si>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</si>
  <si>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</si>
  <si>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</si>
  <si>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</si>
  <si>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</si>
  <si>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</si>
  <si>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</si>
  <si>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</si>
  <si>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</si>
  <si>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</si>
  <si>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</si>
  <si>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</si>
  <si>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</si>
  <si>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</si>
  <si>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</si>
  <si>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</si>
  <si>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</si>
  <si>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</si>
  <si>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</si>
  <si>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</si>
  <si>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</si>
  <si>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</si>
  <si>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</si>
  <si>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</si>
  <si>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</si>
  <si>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</si>
  <si>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</si>
  <si>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</si>
  <si>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</si>
  <si>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</si>
  <si>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</si>
  <si>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</si>
  <si>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</si>
  <si>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</si>
  <si>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</si>
  <si>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</si>
  <si>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</si>
  <si>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</si>
  <si>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</si>
  <si>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</si>
  <si>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</si>
  <si>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</si>
  <si>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</si>
  <si>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</si>
  <si>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</si>
  <si>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</si>
  <si>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</si>
  <si>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</si>
  <si>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</si>
  <si>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</si>
  <si>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</si>
  <si>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</si>
  <si>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</si>
  <si>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</si>
  <si>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</si>
  <si>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</si>
  <si>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</si>
  <si>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</si>
  <si>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</si>
  <si>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</si>
  <si>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</si>
  <si>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</si>
  <si>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</si>
  <si>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</si>
  <si>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</si>
  <si>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</si>
  <si>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</si>
  <si>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</si>
  <si>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</si>
  <si>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</si>
  <si>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</si>
  <si>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</si>
  <si>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</si>
  <si>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</si>
  <si>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</si>
  <si>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</si>
  <si>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</si>
  <si>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</si>
  <si>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</si>
  <si>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</si>
  <si>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</si>
  <si>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</si>
  <si>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</si>
  <si>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</si>
  <si>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</si>
  <si>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</si>
  <si>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</si>
  <si>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</si>
  <si>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</si>
  <si>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</si>
  <si>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</si>
  <si>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</si>
  <si>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</si>
  <si>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</si>
  <si>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</si>
  <si>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</si>
  <si>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</si>
  <si>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</si>
  <si>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</si>
  <si>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</si>
  <si>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</si>
  <si>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</si>
  <si>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</si>
  <si>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</si>
  <si>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</si>
  <si>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</si>
  <si>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</si>
  <si>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</si>
  <si>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</si>
  <si>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</si>
  <si>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</si>
  <si>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</si>
  <si>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</si>
  <si>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</si>
  <si>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</si>
  <si>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</si>
  <si>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</si>
  <si>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</si>
  <si>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</si>
  <si>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</si>
  <si>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</si>
  <si>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</si>
  <si>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</si>
  <si>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</si>
  <si>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</si>
  <si>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</si>
  <si>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</si>
  <si>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</si>
  <si>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</si>
  <si>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</si>
  <si>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</si>
  <si>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</si>
  <si>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</si>
  <si>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</si>
  <si>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</si>
  <si>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</si>
  <si>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</si>
  <si>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</si>
  <si>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</si>
  <si>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</si>
  <si>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</si>
  <si>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</si>
  <si>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</si>
  <si>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</si>
  <si>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</si>
  <si>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</si>
  <si>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</si>
  <si>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</si>
  <si>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</si>
  <si>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</si>
  <si>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</si>
  <si>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</si>
  <si>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</si>
  <si>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</si>
  <si>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</si>
  <si>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</si>
  <si>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</si>
  <si>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</si>
  <si>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</si>
  <si>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</si>
  <si>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</si>
  <si>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</si>
  <si>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</si>
  <si>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</si>
  <si>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</si>
  <si>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</si>
  <si>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</si>
  <si>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</si>
  <si>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</si>
  <si>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</si>
  <si>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</si>
  <si>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</si>
  <si>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</si>
  <si>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</si>
  <si>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</si>
  <si>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</si>
  <si>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</si>
  <si>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</si>
  <si>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</si>
  <si>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</si>
  <si>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</si>
  <si>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</si>
  <si>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</si>
  <si>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</si>
  <si>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</si>
  <si>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</si>
  <si>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</si>
  <si>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</si>
  <si>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</si>
  <si>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</si>
  <si>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</si>
  <si>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</si>
  <si>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</si>
  <si>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</si>
  <si>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</si>
  <si>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</si>
  <si>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</si>
  <si>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</si>
  <si>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</si>
  <si>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</si>
  <si>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</si>
  <si>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</si>
  <si>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</si>
  <si>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</si>
  <si>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</si>
  <si>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</si>
  <si>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</si>
  <si>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</si>
  <si>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</si>
  <si>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</si>
  <si>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</si>
  <si>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</si>
  <si>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</si>
  <si>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</si>
  <si>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</si>
  <si>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</si>
  <si>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</si>
  <si>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</si>
  <si>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</si>
  <si>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</si>
  <si>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</si>
  <si>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</si>
  <si>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</si>
  <si>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</si>
  <si>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</si>
  <si>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</si>
  <si>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</si>
  <si>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</si>
  <si>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</si>
  <si>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</si>
  <si>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</si>
  <si>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</si>
  <si>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</si>
  <si>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</si>
  <si>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</si>
  <si>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</si>
  <si>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</si>
  <si>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</si>
  <si>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</si>
  <si>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</si>
  <si>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</si>
  <si>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</si>
  <si>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</si>
  <si>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</si>
  <si>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</si>
  <si>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</si>
  <si>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</si>
  <si>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</si>
  <si>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</si>
  <si>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</si>
  <si>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</si>
  <si>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</si>
  <si>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</si>
  <si>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</si>
  <si>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</si>
  <si>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</si>
  <si>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</si>
  <si>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</si>
  <si>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</si>
  <si>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</si>
  <si>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</si>
  <si>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</si>
  <si>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</si>
  <si>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</si>
  <si>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</si>
  <si>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</si>
  <si>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</si>
  <si>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</si>
  <si>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</si>
  <si>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</si>
  <si>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</si>
  <si>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</si>
  <si>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</si>
  <si>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</si>
  <si>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</si>
  <si>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</si>
  <si>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</si>
  <si>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</si>
  <si>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</si>
  <si>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</si>
  <si>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</si>
  <si>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</si>
  <si>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</si>
  <si>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</si>
  <si>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</si>
  <si>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</si>
  <si>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</si>
  <si>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</si>
  <si>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</si>
  <si>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</si>
  <si>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</si>
  <si>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</si>
  <si>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</si>
  <si>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</si>
  <si>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</si>
  <si>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</si>
  <si>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</si>
  <si>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</si>
  <si>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</si>
  <si>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</si>
  <si>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</si>
  <si>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</si>
  <si>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</si>
  <si>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</si>
  <si>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</si>
  <si>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</si>
  <si>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</si>
  <si>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</si>
  <si>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</si>
  <si>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</si>
  <si>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</si>
  <si>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</si>
  <si>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</si>
  <si>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</si>
  <si>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</si>
  <si>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</si>
  <si>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</si>
  <si>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</si>
  <si>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</si>
  <si>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</si>
  <si>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</si>
  <si>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</si>
  <si>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</si>
  <si>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</si>
  <si>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</si>
  <si>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</si>
  <si>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</si>
  <si>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</si>
  <si>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</si>
  <si>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</si>
  <si>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</si>
  <si>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</si>
  <si>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</si>
  <si>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</si>
  <si>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</si>
  <si>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</si>
  <si>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</si>
  <si>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</si>
  <si>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</si>
  <si>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</si>
  <si>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</si>
  <si>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</si>
  <si>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</si>
  <si>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</si>
  <si>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</si>
  <si>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</si>
  <si>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</si>
  <si>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</si>
  <si>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</si>
  <si>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</si>
  <si>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</si>
  <si>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</si>
  <si>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</si>
  <si>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</si>
  <si>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</si>
  <si>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</si>
  <si>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</si>
  <si>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</si>
  <si>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</si>
  <si>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</si>
  <si>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</si>
  <si>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</si>
  <si>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</si>
  <si>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</si>
  <si>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</si>
  <si>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</si>
  <si>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</si>
  <si>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</si>
  <si>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</si>
  <si>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</si>
  <si>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</si>
  <si>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</si>
  <si>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</si>
  <si>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</si>
  <si>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</si>
  <si>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</si>
  <si>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</si>
  <si>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</si>
  <si>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</si>
  <si>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</si>
  <si>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</si>
  <si>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</si>
  <si>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</si>
  <si>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</si>
  <si>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</si>
  <si>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</si>
  <si>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</si>
  <si>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</si>
  <si>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</si>
  <si>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</si>
  <si>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</si>
  <si>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</si>
  <si>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</si>
  <si>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</si>
  <si>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</si>
  <si>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</si>
  <si>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</si>
  <si>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</si>
  <si>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</si>
  <si>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</si>
  <si>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</si>
  <si>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</si>
  <si>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</si>
  <si>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</si>
  <si>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</si>
  <si>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</si>
  <si>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</si>
  <si>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</si>
  <si>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</si>
  <si>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</si>
  <si>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</si>
  <si>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</si>
  <si>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</si>
  <si>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</si>
  <si>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</si>
  <si>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</si>
  <si>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</si>
  <si>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</si>
  <si>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</si>
  <si>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</si>
  <si>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</si>
  <si>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</si>
  <si>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</si>
  <si>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</si>
  <si>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</si>
  <si>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</si>
  <si>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</si>
  <si>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</si>
  <si>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</si>
  <si>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</si>
  <si>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</si>
  <si>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</si>
  <si>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</si>
  <si>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</si>
  <si>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</si>
  <si>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</si>
  <si>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</si>
  <si>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</si>
  <si>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</si>
  <si>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</si>
  <si>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</si>
  <si>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</si>
  <si>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</si>
  <si>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</si>
  <si>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</si>
  <si>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</si>
  <si>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</si>
  <si>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</si>
  <si>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</si>
  <si>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</si>
  <si>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</si>
  <si>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</si>
  <si>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</si>
  <si>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</si>
  <si>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</si>
  <si>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</si>
  <si>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</si>
  <si>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</si>
  <si>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</si>
  <si>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</si>
  <si>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</si>
  <si>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</si>
  <si>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</si>
  <si>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</si>
  <si>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</si>
  <si>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</si>
  <si>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</si>
  <si>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</si>
  <si>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</si>
  <si>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</si>
  <si>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</si>
  <si>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</si>
  <si>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</si>
  <si>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</si>
  <si>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</si>
  <si>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</si>
  <si>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</si>
  <si>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</si>
  <si>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</si>
  <si>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</si>
  <si>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</si>
  <si>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</si>
  <si>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</si>
  <si>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</si>
  <si>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</si>
  <si>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</si>
  <si>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</si>
  <si>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</si>
  <si>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</si>
  <si>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</si>
  <si>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</si>
  <si>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</si>
  <si>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</si>
  <si>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</si>
  <si>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</si>
  <si>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</si>
  <si>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</si>
  <si>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</si>
  <si>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</si>
  <si>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</si>
  <si>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</si>
  <si>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</si>
  <si>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</si>
  <si>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</si>
  <si>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</si>
  <si>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</si>
  <si>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</si>
  <si>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</si>
  <si>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</si>
  <si>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</si>
  <si>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</si>
  <si>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</si>
  <si>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</si>
  <si>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</si>
  <si>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</si>
  <si>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</si>
  <si>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</si>
  <si>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</si>
  <si>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</si>
  <si>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</si>
  <si>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</si>
  <si>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</si>
  <si>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</si>
  <si>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</si>
  <si>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</si>
  <si>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</si>
  <si>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</si>
  <si>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</si>
  <si>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</si>
  <si>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</si>
  <si>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</si>
  <si>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</si>
  <si>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</si>
  <si>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</si>
  <si>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</si>
  <si>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</si>
  <si>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</si>
  <si>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</si>
  <si>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</si>
  <si>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</si>
  <si>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</si>
  <si>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</si>
  <si>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</si>
  <si>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</si>
  <si>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</si>
  <si>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</si>
  <si>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</si>
  <si>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</si>
  <si>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</si>
  <si>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</si>
  <si>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</si>
  <si>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</si>
  <si>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</si>
  <si>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</si>
  <si>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</si>
  <si>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</si>
  <si>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</si>
  <si>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</si>
  <si>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</si>
  <si>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</si>
  <si>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</si>
  <si>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</si>
  <si>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</si>
  <si>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</si>
  <si>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</si>
  <si>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</si>
  <si>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</si>
  <si>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</si>
  <si>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</si>
  <si>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</si>
  <si>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</si>
  <si>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</si>
  <si>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</si>
  <si>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</si>
  <si>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</si>
  <si>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</si>
  <si>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</si>
  <si>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</si>
  <si>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</si>
  <si>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</si>
  <si>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</si>
  <si>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</si>
  <si>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</si>
  <si>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</si>
  <si>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</si>
  <si>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</si>
  <si>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</si>
  <si>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</si>
  <si>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</si>
  <si>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</si>
  <si>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</si>
  <si>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</si>
  <si>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</si>
  <si>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</si>
  <si>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</si>
  <si>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</si>
  <si>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</si>
  <si>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</si>
  <si>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</si>
  <si>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</si>
  <si>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</si>
  <si>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</si>
  <si>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</si>
  <si>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</si>
  <si>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</si>
  <si>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</si>
  <si>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</si>
  <si>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</si>
  <si>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</si>
  <si>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</si>
  <si>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</si>
  <si>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</si>
  <si>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</si>
  <si>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</si>
  <si>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</si>
  <si>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</si>
  <si>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</si>
  <si>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</si>
  <si>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</si>
  <si>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</si>
  <si>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</si>
  <si>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</si>
  <si>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</si>
  <si>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</si>
  <si>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</si>
  <si>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</si>
  <si>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</si>
  <si>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</si>
  <si>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</si>
  <si>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</si>
  <si>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</si>
  <si>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</si>
  <si>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</si>
  <si>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</si>
  <si>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</si>
  <si>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</si>
  <si>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</si>
  <si>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</si>
  <si>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</si>
  <si>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</si>
  <si>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</si>
  <si>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</si>
  <si>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</si>
  <si>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</si>
  <si>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</si>
  <si>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</si>
  <si>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</si>
  <si>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</si>
  <si>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</si>
  <si>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</si>
  <si>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</si>
  <si>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</si>
  <si>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</si>
  <si>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</si>
  <si>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</si>
  <si>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</si>
  <si>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</si>
  <si>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</si>
  <si>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</si>
  <si>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</si>
  <si>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</si>
  <si>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</si>
  <si>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</si>
  <si>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</si>
  <si>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</si>
  <si>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</si>
  <si>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</si>
  <si>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</si>
  <si>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</si>
  <si>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</si>
  <si>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</si>
  <si>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</si>
  <si>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</si>
  <si>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</si>
  <si>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</si>
  <si>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</si>
  <si>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</si>
  <si>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</si>
  <si>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</si>
  <si>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</si>
  <si>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</si>
  <si>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</si>
  <si>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</si>
  <si>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</si>
  <si>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</si>
  <si>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</si>
  <si>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</si>
  <si>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</si>
  <si>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</si>
  <si>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</si>
  <si>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</si>
  <si>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</si>
  <si>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</si>
  <si>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</si>
  <si>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</si>
  <si>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</si>
  <si>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</si>
  <si>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</si>
  <si>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</si>
  <si>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</si>
  <si>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</si>
  <si>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</si>
  <si>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</si>
  <si>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</si>
  <si>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</si>
  <si>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</si>
  <si>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</si>
  <si>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</si>
  <si>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</si>
  <si>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</si>
  <si>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</si>
  <si>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</si>
  <si>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</si>
  <si>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</si>
  <si>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</si>
  <si>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</si>
  <si>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</si>
  <si>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</si>
  <si>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</si>
  <si>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</si>
  <si>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</si>
  <si>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</si>
  <si>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</si>
  <si>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</si>
  <si>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</si>
  <si>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</si>
  <si>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</si>
  <si>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</si>
  <si>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</si>
  <si>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</si>
  <si>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</si>
  <si>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</si>
  <si>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</si>
  <si>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</si>
  <si>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</si>
  <si>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</si>
  <si>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</si>
  <si>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</si>
  <si>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</si>
  <si>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</si>
  <si>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</si>
  <si>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</si>
  <si>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</si>
  <si>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</si>
  <si>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</si>
  <si>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</si>
  <si>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</si>
  <si>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</si>
  <si>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</si>
  <si>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</si>
  <si>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</si>
  <si>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</si>
  <si>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</si>
  <si>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</si>
  <si>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</si>
  <si>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</si>
  <si>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</si>
  <si>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</si>
  <si>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</si>
  <si>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</si>
  <si>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</si>
  <si>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</si>
  <si>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</si>
  <si>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</si>
  <si>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</si>
  <si>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</si>
  <si>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</si>
  <si>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</si>
  <si>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</si>
  <si>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</si>
  <si>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</si>
  <si>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</si>
  <si>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</si>
  <si>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</si>
  <si>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</si>
  <si>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</si>
  <si>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</si>
  <si>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</si>
  <si>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</si>
  <si>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</si>
  <si>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</si>
  <si>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</si>
  <si>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</si>
  <si>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</si>
  <si>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</si>
  <si>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</si>
  <si>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</si>
  <si>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</si>
  <si>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</si>
  <si>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</si>
  <si>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</si>
  <si>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</si>
  <si>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</si>
  <si>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</si>
  <si>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</si>
  <si>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</si>
  <si>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</si>
  <si>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</si>
  <si>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</si>
  <si>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</si>
  <si>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</si>
  <si>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</si>
  <si>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</si>
  <si>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</si>
  <si>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</si>
  <si>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</si>
  <si>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</si>
  <si>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</si>
  <si>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</si>
  <si>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</si>
  <si>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</si>
  <si>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</si>
  <si>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</si>
  <si>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</si>
  <si>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</si>
  <si>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</si>
  <si>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</si>
  <si>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</si>
  <si>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</si>
  <si>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</si>
  <si>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</si>
  <si>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</si>
  <si>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</si>
  <si>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</si>
  <si>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</si>
  <si>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</si>
  <si>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</si>
  <si>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</si>
  <si>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</si>
  <si>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</si>
  <si>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</si>
  <si>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</si>
  <si>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</si>
  <si>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</si>
  <si>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</si>
  <si>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</si>
  <si>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</si>
  <si>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</si>
  <si>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</si>
  <si>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</si>
  <si>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</si>
  <si>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</si>
  <si>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</si>
  <si>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</si>
  <si>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</si>
  <si>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</si>
  <si>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</si>
  <si>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</si>
  <si>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</si>
  <si>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</si>
  <si>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</si>
  <si>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</si>
  <si>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</si>
  <si>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</si>
  <si>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</si>
  <si>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</si>
  <si>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</si>
  <si>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</si>
  <si>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</si>
  <si>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</si>
  <si>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</si>
  <si>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</si>
  <si>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</si>
  <si>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</si>
  <si>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</si>
  <si>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</si>
  <si>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</si>
  <si>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</si>
  <si>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</si>
  <si>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</si>
  <si>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</si>
  <si>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</si>
  <si>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</si>
  <si>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</si>
  <si>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</si>
  <si>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</si>
  <si>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</si>
  <si>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</si>
  <si>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</si>
  <si>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</si>
  <si>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</si>
  <si>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</si>
  <si>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</si>
  <si>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</si>
  <si>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</si>
  <si>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</si>
  <si>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</si>
  <si>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</si>
  <si>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</si>
  <si>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</si>
  <si>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</si>
  <si>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</si>
  <si>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</si>
  <si>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</si>
  <si>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</si>
  <si>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</si>
  <si>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</si>
  <si>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</si>
  <si>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</si>
  <si>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</si>
  <si>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</si>
  <si>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</si>
  <si>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</si>
  <si>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</si>
  <si>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</si>
  <si>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</si>
  <si>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</si>
  <si>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</si>
  <si>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</si>
  <si>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</si>
  <si>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</si>
  <si>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</si>
  <si>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</si>
  <si>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</si>
  <si>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</si>
  <si>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</si>
  <si>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</si>
  <si>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</si>
  <si>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</si>
  <si>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</si>
  <si>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</si>
  <si>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</si>
  <si>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</si>
  <si>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</si>
  <si>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</si>
  <si>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</si>
  <si>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</si>
  <si>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</si>
  <si>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</si>
  <si>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</si>
  <si>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</si>
  <si>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</si>
  <si>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</si>
  <si>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</si>
  <si>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</si>
  <si>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</si>
  <si>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</si>
  <si>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</si>
  <si>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</si>
  <si>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</si>
  <si>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</si>
  <si>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</si>
  <si>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</si>
  <si>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</si>
  <si>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</si>
  <si>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</si>
  <si>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</si>
  <si>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</si>
  <si>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</si>
  <si>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</si>
  <si>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</si>
  <si>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</si>
  <si>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</si>
  <si>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</si>
  <si>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</si>
  <si>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</si>
  <si>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</si>
  <si>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</si>
  <si>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</si>
  <si>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</si>
  <si>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</si>
  <si>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</si>
  <si>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</si>
  <si>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</si>
  <si>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</si>
  <si>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</si>
  <si>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</si>
  <si>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</si>
  <si>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</si>
  <si>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</si>
  <si>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</si>
  <si>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</si>
  <si>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</si>
  <si>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</si>
  <si>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</si>
  <si>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</si>
  <si>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</si>
  <si>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</si>
  <si>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</si>
  <si>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</si>
  <si>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</si>
  <si>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</si>
  <si>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</si>
  <si>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</si>
  <si>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</si>
  <si>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</si>
  <si>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</si>
  <si>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</si>
  <si>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</si>
  <si>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</si>
  <si>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</si>
  <si>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</si>
  <si>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</si>
  <si>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</si>
  <si>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</si>
  <si>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</si>
  <si>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</si>
  <si>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</si>
  <si>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</si>
  <si>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</si>
  <si>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</si>
  <si>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</si>
  <si>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</si>
  <si>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</si>
  <si>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</si>
  <si>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</si>
  <si>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</si>
  <si>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</si>
  <si>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</si>
  <si>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</si>
  <si>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</si>
  <si>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</si>
  <si>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</si>
  <si>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</si>
  <si>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</si>
  <si>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</si>
  <si>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</si>
  <si>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</si>
  <si>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</si>
  <si>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</si>
  <si>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</si>
  <si>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</si>
  <si>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</si>
  <si>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</si>
  <si>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</si>
  <si>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</si>
  <si>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</si>
  <si>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</si>
  <si>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</si>
  <si>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</si>
  <si>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</si>
  <si>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</si>
  <si>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</si>
  <si>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</si>
  <si>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</si>
  <si>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</si>
  <si>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</si>
  <si>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</si>
  <si>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</si>
  <si>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</si>
  <si>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</si>
  <si>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</si>
  <si>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</si>
  <si>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</si>
  <si>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</si>
  <si>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</si>
  <si>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</si>
  <si>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</si>
  <si>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</si>
  <si>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</si>
  <si>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</si>
  <si>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</si>
  <si>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</si>
  <si>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</si>
  <si>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</si>
  <si>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</si>
  <si>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</si>
  <si>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</si>
  <si>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</si>
  <si>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</si>
  <si>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</si>
  <si>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</si>
  <si>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</si>
  <si>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</si>
  <si>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</si>
  <si>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</si>
  <si>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</si>
  <si>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</si>
  <si>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</si>
  <si>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</si>
  <si>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</si>
  <si>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</si>
  <si>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</si>
  <si>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</si>
  <si>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</si>
  <si>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</si>
  <si>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</si>
  <si>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</si>
  <si>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</si>
  <si>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</si>
  <si>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</si>
  <si>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</si>
  <si>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</si>
  <si>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</si>
  <si>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</si>
  <si>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</si>
  <si>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</si>
  <si>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</si>
  <si>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</si>
  <si>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</si>
  <si>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</si>
  <si>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</si>
  <si>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</si>
  <si>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</si>
  <si>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</si>
  <si>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</si>
  <si>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</si>
  <si>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</si>
  <si>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</si>
  <si>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</si>
  <si>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</si>
  <si>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</si>
  <si>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</si>
  <si>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</si>
  <si>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</si>
  <si>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</si>
  <si>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</si>
  <si>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</si>
  <si>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</si>
  <si>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</si>
  <si>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</si>
  <si>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</si>
  <si>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</si>
  <si>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</si>
  <si>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</si>
  <si>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</si>
  <si>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</si>
  <si>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</si>
  <si>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</si>
  <si>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</si>
  <si>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</si>
  <si>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</si>
  <si>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</si>
  <si>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</si>
  <si>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</si>
  <si>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</si>
  <si>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</si>
  <si>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</si>
  <si>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</si>
  <si>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</si>
  <si>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</si>
  <si>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</si>
  <si>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</si>
  <si>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</si>
  <si>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</si>
  <si>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</si>
  <si>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</si>
  <si>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</si>
  <si>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</si>
  <si>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</si>
  <si>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</si>
  <si>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</si>
  <si>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</si>
  <si>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</si>
  <si>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</si>
  <si>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</si>
  <si>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</si>
  <si>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</si>
  <si>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</si>
  <si>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</si>
  <si>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</si>
  <si>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</si>
  <si>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</si>
  <si>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</si>
  <si>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</si>
  <si>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</si>
  <si>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</si>
  <si>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</si>
  <si>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</si>
  <si>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</si>
  <si>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</si>
  <si>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</si>
  <si>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</si>
  <si>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</si>
  <si>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</si>
  <si>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</si>
  <si>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</si>
  <si>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</si>
  <si>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</si>
  <si>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</si>
  <si>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</si>
  <si>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</si>
  <si>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</si>
  <si>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</si>
  <si>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</si>
  <si>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</si>
  <si>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</si>
  <si>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</si>
  <si>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</si>
  <si>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</si>
  <si>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</si>
  <si>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</si>
  <si>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</si>
  <si>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</si>
  <si>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</si>
  <si>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</si>
  <si>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</si>
  <si>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</si>
  <si>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</si>
  <si>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</si>
  <si>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</si>
  <si>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</si>
  <si>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</si>
  <si>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</si>
  <si>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</si>
  <si>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</si>
  <si>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</si>
  <si>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</si>
  <si>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</si>
  <si>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</si>
  <si>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</si>
  <si>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</si>
  <si>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</si>
  <si>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</si>
  <si>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</si>
  <si>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</si>
  <si>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</si>
  <si>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</si>
  <si>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</si>
  <si>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</si>
  <si>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</si>
  <si>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</si>
  <si>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</si>
  <si>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</si>
  <si>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</si>
  <si>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</si>
  <si>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</si>
  <si>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</si>
  <si>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</si>
  <si>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</si>
  <si>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</si>
  <si>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</si>
  <si>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</si>
  <si>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</si>
  <si>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</si>
  <si>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</si>
  <si>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</si>
  <si>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</si>
  <si>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</si>
  <si>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</si>
  <si>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</si>
  <si>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</si>
  <si>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</si>
  <si>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</si>
  <si>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</si>
  <si>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</si>
  <si>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</si>
  <si>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</si>
  <si>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</si>
  <si>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</si>
  <si>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</si>
  <si>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</si>
  <si>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</si>
  <si>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</si>
  <si>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</si>
  <si>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</si>
  <si>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</si>
  <si>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</si>
  <si>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</si>
  <si>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</si>
  <si>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</si>
  <si>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</si>
  <si>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</si>
  <si>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</si>
  <si>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</si>
  <si>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</si>
  <si>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</si>
  <si>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</si>
  <si>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</si>
  <si>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</si>
  <si>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</si>
  <si>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</si>
  <si>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</si>
  <si>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</si>
  <si>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</si>
  <si>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</si>
  <si>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</si>
  <si>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</si>
  <si>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</si>
  <si>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</si>
  <si>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</si>
  <si>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</si>
  <si>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</si>
  <si>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</si>
  <si>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</si>
  <si>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</si>
  <si>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</si>
  <si>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</si>
  <si>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</si>
  <si>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</si>
  <si>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</si>
  <si>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</si>
  <si>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</si>
  <si>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</si>
  <si>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</si>
  <si>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</si>
  <si>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</si>
  <si>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</si>
  <si>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</si>
  <si>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</si>
  <si>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</si>
  <si>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</si>
  <si>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</si>
  <si>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</si>
  <si>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</si>
  <si>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</si>
  <si>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</si>
  <si>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</si>
  <si>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</si>
  <si>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</si>
  <si>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</si>
  <si>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</si>
  <si>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</si>
  <si>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</si>
  <si>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</si>
  <si>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</si>
  <si>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</si>
  <si>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</si>
  <si>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</si>
  <si>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</si>
  <si>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</si>
  <si>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</si>
  <si>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</si>
  <si>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</si>
  <si>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</si>
  <si>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</si>
  <si>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</si>
  <si>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</si>
  <si>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</si>
  <si>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</si>
  <si>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</si>
  <si>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</si>
  <si>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</si>
  <si>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</si>
  <si>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</si>
  <si>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</si>
  <si>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</si>
  <si>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</si>
  <si>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</si>
  <si>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</si>
  <si>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</si>
  <si>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</si>
  <si>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</si>
  <si>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</si>
  <si>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</si>
  <si>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</si>
  <si>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</si>
  <si>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</si>
  <si>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</si>
  <si>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</si>
  <si>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</si>
  <si>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</si>
  <si>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</si>
  <si>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</si>
  <si>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</si>
  <si>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</si>
  <si>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</si>
  <si>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</si>
  <si>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</si>
  <si>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</si>
  <si>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</si>
  <si>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</si>
  <si>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</si>
  <si>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</si>
  <si>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</si>
  <si>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</si>
  <si>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</si>
  <si>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</si>
  <si>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</si>
  <si>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</si>
  <si>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</si>
  <si>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</si>
  <si>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</si>
  <si>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</si>
  <si>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</si>
  <si>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</si>
  <si>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</si>
  <si>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</si>
  <si>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</si>
  <si>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</si>
  <si>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</si>
  <si>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</si>
  <si>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</si>
  <si>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</si>
  <si>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</si>
  <si>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</si>
  <si>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</si>
  <si>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</si>
  <si>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</si>
  <si>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</si>
  <si>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</si>
  <si>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</si>
  <si>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</si>
  <si>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</si>
  <si>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</si>
  <si>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</si>
  <si>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</si>
  <si>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</si>
  <si>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</si>
  <si>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</si>
  <si>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</si>
  <si>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</si>
  <si>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</si>
  <si>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</si>
  <si>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</si>
  <si>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</si>
  <si>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</si>
  <si>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</si>
  <si>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</si>
  <si>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</si>
  <si>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</si>
  <si>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</si>
  <si>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</si>
  <si>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</si>
  <si>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</si>
  <si>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</si>
  <si>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</si>
  <si>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</si>
  <si>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</si>
  <si>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</si>
  <si>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</si>
  <si>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</si>
  <si>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</si>
  <si>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</si>
  <si>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</si>
  <si>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</si>
  <si>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</si>
  <si>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</si>
  <si>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</si>
  <si>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</si>
  <si>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</si>
  <si>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</si>
  <si>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</si>
  <si>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</si>
  <si>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</si>
  <si>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</si>
  <si>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</si>
  <si>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</si>
  <si>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</si>
  <si>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</si>
  <si>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</si>
  <si>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</si>
  <si>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</si>
  <si>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</si>
  <si>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</si>
  <si>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</si>
  <si>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</si>
  <si>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</si>
  <si>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</si>
  <si>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</si>
  <si>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</si>
  <si>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</si>
  <si>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</si>
  <si>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</si>
  <si>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</si>
  <si>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</si>
  <si>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</si>
  <si>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</si>
  <si>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</si>
  <si>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</si>
  <si>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</si>
  <si>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</si>
  <si>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</si>
  <si>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</si>
  <si>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</si>
  <si>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</si>
  <si>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</si>
  <si>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</si>
  <si>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</si>
  <si>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</si>
  <si>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</si>
  <si>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</si>
  <si>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</si>
  <si>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</si>
  <si>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</si>
  <si>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</si>
  <si>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</si>
  <si>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</si>
  <si>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</si>
  <si>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</si>
  <si>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</si>
  <si>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</si>
  <si>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</si>
  <si>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</si>
  <si>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</si>
  <si>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</si>
  <si>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</si>
  <si>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</si>
  <si>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</si>
  <si>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</si>
  <si>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</si>
  <si>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</si>
  <si>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</si>
  <si>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</si>
  <si>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</si>
  <si>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</si>
  <si>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</si>
  <si>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</si>
  <si>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</si>
  <si>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</si>
  <si>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</si>
  <si>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</si>
  <si>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</si>
  <si>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</si>
  <si>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</si>
  <si>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</si>
  <si>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</si>
  <si>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</si>
  <si>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</si>
  <si>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</si>
  <si>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</si>
  <si>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</si>
  <si>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</si>
  <si>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</si>
  <si>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</si>
  <si>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</si>
  <si>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</si>
  <si>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</si>
  <si>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</si>
  <si>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</si>
  <si>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</si>
  <si>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</si>
  <si>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</si>
  <si>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</si>
  <si>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</si>
  <si>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</si>
  <si>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</si>
  <si>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</si>
  <si>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</si>
  <si>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</si>
  <si>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</si>
  <si>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</si>
  <si>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</si>
  <si>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</si>
  <si>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</si>
  <si>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</si>
  <si>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</si>
  <si>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</si>
  <si>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</si>
  <si>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</si>
  <si>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</si>
  <si>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</si>
  <si>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</si>
  <si>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</si>
  <si>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</si>
  <si>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</si>
  <si>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</si>
  <si>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</si>
  <si>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</si>
  <si>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</si>
  <si>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</si>
  <si>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</si>
  <si>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</si>
  <si>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</si>
  <si>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</si>
  <si>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</si>
  <si>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</si>
  <si>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</si>
  <si>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</si>
  <si>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</si>
  <si>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</si>
  <si>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</si>
  <si>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</si>
  <si>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</si>
  <si>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</si>
  <si>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</si>
  <si>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</si>
  <si>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</si>
  <si>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</si>
  <si>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</si>
  <si>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</si>
  <si>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</si>
  <si>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</si>
  <si>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</si>
  <si>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</si>
  <si>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</si>
  <si>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</si>
  <si>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</si>
  <si>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</si>
  <si>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</si>
  <si>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</si>
  <si>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</si>
  <si>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</si>
  <si>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</si>
  <si>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</si>
  <si>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</si>
  <si>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</si>
  <si>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</si>
  <si>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</si>
  <si>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</si>
  <si>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</si>
  <si>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</si>
  <si>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</si>
  <si>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</si>
  <si>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</si>
  <si>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</si>
  <si>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</si>
  <si>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</si>
  <si>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</si>
  <si>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</si>
  <si>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</si>
  <si>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</si>
  <si>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</si>
  <si>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</si>
  <si>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</si>
  <si>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</si>
  <si>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</si>
  <si>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</si>
  <si>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</si>
  <si>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</si>
  <si>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</si>
  <si>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</si>
  <si>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</si>
  <si>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</si>
  <si>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</si>
  <si>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</si>
  <si>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</si>
  <si>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</si>
  <si>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</si>
  <si>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</si>
  <si>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</si>
  <si>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</si>
  <si>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</si>
  <si>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</si>
  <si>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</si>
  <si>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</si>
  <si>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</si>
  <si>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</si>
  <si>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</si>
  <si>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</si>
  <si>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</si>
  <si>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</si>
  <si>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</si>
  <si>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</si>
  <si>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</si>
  <si>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</si>
  <si>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</si>
  <si>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</si>
  <si>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</si>
  <si>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</si>
  <si>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</si>
  <si>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</si>
  <si>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</si>
  <si>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</si>
  <si>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</si>
  <si>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</si>
  <si>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</si>
  <si>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</si>
  <si>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</si>
  <si>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</si>
  <si>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</si>
  <si>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</si>
  <si>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</si>
  <si>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</si>
  <si>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</si>
  <si>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</si>
  <si>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</si>
  <si>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</si>
  <si>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</si>
  <si>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</si>
  <si>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</si>
  <si>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</si>
  <si>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</si>
  <si>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</si>
  <si>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</si>
  <si>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</si>
  <si>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</si>
  <si>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</si>
  <si>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</si>
  <si>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</si>
  <si>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</si>
  <si>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</si>
  <si>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</si>
  <si>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</si>
  <si>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</si>
  <si>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</si>
  <si>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</si>
  <si>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</si>
  <si>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</si>
  <si>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</si>
  <si>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</si>
  <si>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</si>
  <si>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</si>
  <si>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</si>
  <si>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</si>
  <si>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</si>
  <si>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</si>
  <si>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</si>
  <si>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</si>
  <si>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</si>
  <si>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</si>
  <si>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</si>
  <si>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</si>
  <si>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</si>
  <si>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</si>
  <si>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</si>
  <si>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</si>
  <si>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</si>
  <si>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</si>
  <si>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</si>
  <si>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</si>
  <si>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</si>
  <si>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</si>
  <si>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</si>
  <si>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</si>
  <si>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</si>
  <si>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</si>
  <si>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</si>
  <si>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</si>
  <si>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</si>
  <si>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</si>
  <si>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</si>
  <si>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</si>
  <si>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</si>
  <si>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</si>
  <si>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</si>
  <si>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</si>
  <si>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</si>
  <si>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</si>
  <si>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</si>
  <si>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</si>
  <si>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</si>
  <si>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</si>
  <si>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</si>
  <si>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</si>
  <si>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</si>
  <si>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</si>
  <si>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</si>
  <si>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</si>
  <si>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</si>
  <si>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</si>
  <si>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</si>
  <si>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</si>
  <si>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</si>
  <si>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</si>
  <si>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</si>
  <si>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</si>
  <si>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</si>
  <si>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</si>
  <si>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</si>
  <si>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</si>
  <si>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</si>
  <si>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</si>
  <si>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</si>
  <si>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</si>
  <si>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</si>
  <si>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</si>
  <si>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</si>
  <si>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</si>
  <si>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</si>
  <si>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</si>
  <si>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</si>
  <si>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</si>
  <si>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</si>
  <si>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</si>
  <si>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</si>
  <si>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</si>
  <si>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</si>
  <si>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</si>
  <si>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</si>
  <si>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</si>
  <si>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</si>
  <si>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</si>
  <si>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</si>
  <si>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</si>
  <si>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</si>
  <si>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</si>
  <si>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</si>
  <si>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</si>
  <si>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</si>
  <si>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</si>
  <si>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</si>
  <si>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</si>
  <si>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</si>
  <si>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</si>
  <si>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</si>
  <si>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</si>
  <si>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</si>
  <si>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</si>
  <si>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</si>
  <si>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</si>
  <si>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</si>
  <si>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</si>
  <si>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</si>
  <si>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</si>
  <si>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</si>
  <si>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</si>
  <si>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</si>
  <si>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</si>
  <si>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</si>
  <si>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</si>
  <si>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</si>
  <si>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</si>
  <si>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</si>
  <si>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</si>
  <si>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</si>
  <si>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</si>
  <si>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</si>
  <si>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</si>
  <si>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</si>
  <si>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</si>
  <si>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</si>
  <si>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</si>
  <si>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</si>
  <si>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</si>
  <si>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</si>
  <si>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</si>
  <si>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</si>
  <si>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</si>
  <si>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</si>
  <si>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</si>
  <si>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</si>
  <si>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</si>
  <si>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</si>
  <si>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</si>
  <si>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</si>
  <si>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</si>
  <si>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</si>
  <si>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</si>
  <si>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</si>
  <si>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</si>
  <si>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</si>
  <si>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</si>
  <si>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</si>
  <si>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</si>
  <si>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</si>
  <si>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</si>
  <si>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</si>
  <si>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</si>
  <si>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</si>
  <si>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</si>
  <si>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</si>
  <si>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</si>
  <si>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</si>
  <si>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</si>
  <si>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</si>
  <si>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</si>
  <si>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</si>
  <si>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</si>
  <si>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</si>
  <si>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</si>
  <si>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</si>
  <si>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</si>
  <si>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</si>
  <si>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</si>
  <si>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</si>
  <si>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</si>
  <si>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</si>
  <si>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</si>
  <si>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</si>
  <si>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</si>
  <si>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</si>
  <si>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</si>
  <si>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</si>
  <si>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</si>
  <si>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</si>
  <si>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</si>
  <si>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</si>
  <si>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</si>
  <si>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</si>
  <si>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</si>
  <si>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</si>
  <si>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</si>
  <si>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</si>
  <si>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</si>
  <si>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</si>
  <si>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</si>
  <si>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</si>
  <si>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</si>
  <si>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</si>
  <si>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</si>
  <si>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</si>
  <si>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</si>
  <si>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</si>
  <si>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</si>
  <si>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</si>
  <si>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</si>
  <si>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</si>
  <si>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</si>
  <si>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</si>
  <si>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</si>
  <si>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</si>
  <si>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</si>
  <si>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</si>
  <si>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</si>
  <si>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</si>
  <si>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</si>
  <si>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</si>
  <si>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</si>
  <si>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</si>
  <si>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</si>
  <si>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</si>
  <si>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</si>
  <si>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</si>
  <si>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</si>
  <si>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</si>
  <si>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</si>
  <si>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</si>
  <si>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</si>
  <si>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</si>
  <si>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</si>
  <si>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</si>
  <si>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</si>
  <si>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</si>
  <si>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</si>
  <si>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</si>
  <si>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</si>
  <si>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</si>
  <si>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</si>
  <si>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</si>
  <si>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</si>
  <si>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</si>
  <si>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</si>
  <si>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</si>
  <si>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</si>
  <si>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</si>
  <si>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</si>
  <si>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</si>
  <si>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</si>
  <si>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</si>
  <si>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</si>
  <si>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</si>
  <si>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</si>
  <si>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</si>
  <si>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</si>
  <si>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</si>
  <si>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</si>
  <si>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</si>
  <si>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</si>
  <si>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</si>
  <si>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</si>
  <si>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</si>
  <si>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</si>
  <si>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</si>
  <si>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</si>
  <si>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</si>
  <si>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</si>
  <si>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</si>
  <si>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</si>
  <si>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</si>
  <si>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</si>
  <si>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</si>
  <si>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</si>
  <si>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</si>
  <si>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</si>
  <si>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</si>
  <si>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</si>
  <si>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</si>
  <si>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</si>
  <si>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</si>
  <si>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</si>
  <si>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</si>
  <si>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</si>
  <si>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</si>
  <si>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</si>
  <si>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</si>
  <si>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</si>
  <si>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</si>
  <si>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</si>
  <si>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</si>
  <si>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</si>
  <si>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</si>
  <si>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</si>
  <si>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</si>
  <si>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</si>
  <si>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</si>
  <si>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</si>
  <si>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</si>
  <si>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</si>
  <si>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</si>
  <si>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</si>
  <si>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</si>
  <si>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</si>
  <si>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</si>
  <si>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</si>
  <si>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</si>
  <si>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</si>
  <si>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</si>
  <si>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</si>
  <si>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</si>
  <si>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</si>
  <si>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</si>
  <si>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</si>
  <si>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</si>
  <si>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</si>
  <si>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</si>
  <si>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</si>
  <si>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</si>
  <si>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</si>
  <si>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</si>
  <si>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</si>
  <si>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</si>
  <si>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</si>
  <si>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</si>
  <si>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</si>
  <si>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</si>
  <si>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</si>
  <si>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</si>
  <si>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</si>
  <si>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</si>
  <si>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</si>
  <si>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</si>
  <si>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</si>
  <si>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</si>
  <si>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</si>
  <si>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</si>
  <si>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</si>
  <si>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</si>
  <si>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</si>
  <si>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</si>
  <si>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</si>
  <si>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</si>
  <si>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</si>
  <si>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</si>
  <si>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</si>
  <si>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</si>
  <si>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</si>
  <si>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</si>
  <si>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</si>
  <si>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</si>
  <si>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</si>
  <si>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</si>
  <si>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</si>
  <si>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</si>
  <si>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</si>
  <si>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</si>
  <si>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</si>
  <si>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</si>
  <si>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</si>
  <si>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</si>
  <si>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</si>
  <si>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</si>
  <si>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</si>
  <si>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</si>
  <si>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</si>
  <si>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</si>
  <si>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</si>
  <si>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</si>
  <si>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</si>
  <si>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</si>
  <si>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</si>
  <si>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</si>
  <si>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</si>
  <si>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</si>
  <si>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</si>
  <si>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</si>
  <si>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</si>
  <si>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</si>
  <si>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</si>
  <si>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</si>
  <si>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</si>
  <si>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</si>
  <si>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</si>
  <si>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</si>
  <si>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</si>
  <si>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</si>
  <si>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</si>
  <si>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</si>
  <si>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</si>
  <si>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</si>
  <si>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</si>
  <si>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</si>
  <si>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</si>
  <si>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</si>
  <si>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</si>
  <si>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</si>
  <si>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</si>
  <si>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</si>
  <si>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</si>
  <si>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</si>
  <si>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</si>
  <si>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</si>
  <si>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</si>
  <si>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</si>
  <si>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</si>
  <si>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</si>
  <si>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</si>
  <si>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</si>
  <si>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</si>
  <si>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</si>
  <si>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</si>
  <si>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</si>
  <si>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</si>
  <si>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</si>
  <si>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</si>
  <si>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</si>
  <si>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</si>
  <si>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</si>
  <si>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</si>
  <si>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</si>
  <si>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</si>
  <si>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</si>
  <si>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</si>
  <si>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</si>
  <si>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</si>
  <si>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</si>
  <si>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</si>
  <si>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</si>
  <si>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</si>
  <si>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</si>
  <si>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</si>
  <si>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</si>
  <si>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</si>
  <si>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</si>
  <si>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</si>
  <si>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</si>
  <si>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</si>
  <si>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</si>
  <si>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</si>
  <si>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</si>
  <si>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</si>
  <si>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</si>
  <si>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</si>
  <si>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</si>
  <si>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</si>
  <si>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</si>
  <si>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</si>
  <si>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</si>
  <si>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</si>
  <si>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</si>
  <si>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</si>
  <si>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</si>
  <si>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</si>
  <si>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</si>
  <si>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</si>
  <si>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</si>
  <si>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</si>
  <si>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</si>
  <si>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</si>
  <si>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</si>
  <si>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</si>
  <si>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</si>
  <si>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</si>
  <si>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</si>
  <si>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</si>
  <si>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</si>
  <si>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</si>
  <si>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</si>
  <si>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</si>
  <si>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</si>
  <si>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</si>
  <si>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</si>
  <si>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</si>
  <si>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</si>
  <si>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</si>
  <si>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</si>
  <si>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</si>
  <si>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</si>
  <si>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</si>
  <si>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</si>
  <si>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</si>
  <si>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</si>
  <si>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</si>
  <si>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</si>
  <si>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</si>
  <si>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</si>
  <si>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</si>
  <si>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</si>
  <si>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</si>
  <si>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</si>
  <si>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</si>
  <si>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</si>
  <si>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</si>
  <si>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</si>
  <si>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</si>
  <si>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</si>
  <si>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</si>
  <si>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</si>
  <si>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</si>
  <si>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</si>
  <si>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</si>
  <si>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</si>
  <si>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</si>
  <si>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</si>
  <si>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</si>
  <si>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</si>
  <si>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</si>
  <si>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</si>
  <si>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</si>
  <si>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</si>
  <si>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</si>
  <si>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</si>
  <si>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</si>
  <si>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</si>
  <si>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</si>
  <si>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</si>
  <si>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</si>
  <si>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</si>
  <si>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</si>
  <si>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</si>
  <si>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</si>
  <si>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</si>
  <si>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</si>
  <si>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</si>
  <si>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</si>
  <si>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</si>
  <si>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</si>
  <si>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</si>
  <si>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</si>
  <si>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</si>
  <si>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</si>
  <si>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</si>
  <si>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</si>
  <si>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</si>
  <si>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</si>
  <si>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</si>
  <si>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</si>
  <si>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</si>
  <si>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</si>
  <si>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</si>
  <si>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</si>
  <si>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</si>
  <si>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</si>
  <si>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</si>
  <si>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</si>
  <si>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</si>
  <si>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</si>
  <si>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</si>
  <si>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</si>
  <si>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</si>
  <si>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</si>
  <si>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</si>
  <si>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</si>
  <si>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</si>
  <si>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</si>
  <si>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</si>
  <si>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</si>
  <si>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</si>
  <si>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</si>
  <si>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</si>
  <si>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</si>
  <si>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</si>
  <si>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</si>
  <si>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</si>
  <si>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</si>
  <si>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</si>
  <si>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</si>
  <si>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</si>
  <si>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</si>
  <si>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</si>
  <si>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</si>
  <si>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</si>
  <si>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</si>
  <si>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</si>
  <si>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</si>
  <si>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</si>
  <si>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</si>
  <si>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</si>
  <si>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</si>
  <si>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</si>
  <si>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</si>
  <si>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</si>
  <si>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</si>
  <si>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</si>
  <si>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</si>
  <si>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</si>
  <si>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</si>
  <si>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</si>
  <si>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</si>
  <si>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</si>
  <si>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</si>
  <si>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</si>
  <si>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</si>
  <si>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</si>
  <si>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</si>
  <si>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</si>
  <si>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</si>
  <si>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</si>
  <si>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</si>
  <si>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</si>
  <si>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</si>
  <si>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</si>
  <si>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</si>
  <si>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</si>
  <si>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</si>
  <si>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</si>
  <si>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</si>
  <si>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</si>
  <si>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</si>
  <si>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</si>
  <si>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</si>
  <si>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</si>
  <si>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</si>
  <si>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</si>
  <si>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</si>
  <si>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</si>
  <si>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</si>
  <si>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</si>
  <si>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</si>
  <si>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</si>
  <si>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</si>
  <si>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</si>
  <si>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</si>
  <si>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</si>
  <si>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</si>
  <si>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</si>
  <si>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</si>
  <si>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</si>
  <si>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</si>
  <si>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</si>
  <si>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</si>
  <si>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</si>
  <si>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</si>
  <si>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</si>
  <si>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</si>
  <si>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</si>
  <si>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</si>
  <si>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</si>
  <si>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</si>
  <si>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</si>
  <si>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</si>
  <si>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</si>
  <si>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</si>
  <si>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</si>
  <si>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</si>
  <si>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</si>
  <si>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</si>
  <si>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</si>
  <si>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</si>
  <si>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</si>
  <si>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</si>
  <si>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</si>
  <si>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</si>
  <si>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</si>
  <si>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</si>
  <si>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</si>
  <si>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</si>
  <si>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</si>
  <si>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</si>
  <si>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</si>
  <si>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</si>
  <si>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</si>
  <si>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</si>
  <si>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</si>
  <si>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</si>
  <si>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</si>
  <si>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</si>
  <si>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</si>
  <si>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</si>
  <si>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</si>
  <si>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</si>
  <si>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</si>
  <si>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</si>
  <si>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</si>
  <si>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</si>
  <si>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</si>
  <si>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</si>
  <si>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</si>
  <si>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</si>
  <si>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</si>
  <si>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</si>
  <si>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</si>
  <si>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</si>
  <si>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</si>
  <si>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</si>
  <si>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</si>
  <si>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</si>
  <si>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</si>
  <si>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</si>
  <si>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</si>
  <si>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</si>
  <si>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</si>
  <si>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</si>
  <si>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</si>
  <si>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</si>
  <si>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</si>
  <si>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</si>
  <si>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</si>
  <si>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</si>
  <si>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</si>
  <si>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</si>
  <si>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</si>
  <si>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</si>
  <si>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</si>
  <si>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</si>
  <si>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</si>
  <si>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</si>
  <si>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</si>
  <si>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</si>
  <si>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</si>
  <si>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</si>
  <si>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</si>
  <si>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</si>
  <si>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</si>
  <si>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</si>
  <si>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</si>
  <si>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</si>
  <si>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</si>
  <si>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</si>
  <si>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</si>
  <si>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</si>
  <si>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</si>
  <si>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</si>
  <si>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</si>
  <si>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</si>
  <si>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</si>
  <si>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</si>
  <si>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</si>
  <si>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</si>
  <si>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</si>
  <si>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</si>
  <si>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</si>
  <si>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</si>
  <si>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</si>
  <si>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</si>
  <si>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</si>
  <si>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</si>
  <si>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</si>
  <si>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</si>
  <si>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</si>
  <si>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</si>
  <si>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</si>
  <si>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</si>
  <si>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</si>
  <si>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</si>
  <si>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</si>
  <si>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</si>
  <si>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</si>
  <si>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</si>
  <si>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</si>
  <si>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</si>
  <si>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</si>
  <si>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</si>
  <si>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</si>
  <si>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</si>
  <si>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</si>
  <si>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</si>
  <si>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</si>
  <si>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</si>
  <si>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</si>
  <si>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</si>
  <si>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</si>
  <si>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</si>
  <si>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</si>
  <si>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</si>
  <si>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</si>
  <si>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</si>
  <si>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</si>
  <si>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</si>
  <si>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</si>
  <si>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</si>
  <si>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</si>
  <si>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</si>
  <si>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</si>
  <si>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</si>
  <si>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</si>
  <si>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</si>
  <si>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</si>
  <si>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</si>
  <si>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</si>
  <si>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</si>
  <si>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</si>
  <si>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</si>
  <si>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</si>
  <si>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</si>
  <si>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</si>
  <si>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</si>
  <si>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</si>
  <si>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</si>
  <si>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</si>
  <si>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</si>
  <si>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</si>
  <si>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</si>
  <si>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</si>
  <si>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</si>
  <si>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</si>
  <si>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</si>
  <si>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</si>
  <si>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</si>
  <si>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</si>
  <si>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</si>
  <si>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</si>
  <si>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</si>
  <si>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</si>
  <si>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</si>
  <si>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</si>
  <si>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</si>
  <si>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</si>
  <si>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</si>
  <si>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</si>
  <si>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</si>
  <si>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</si>
  <si>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</si>
  <si>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</si>
  <si>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</si>
  <si>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</si>
  <si>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</si>
  <si>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</si>
  <si>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</si>
  <si>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</si>
  <si>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</si>
  <si>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</si>
  <si>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</si>
  <si>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</si>
  <si>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</si>
  <si>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</si>
  <si>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</si>
  <si>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</si>
  <si>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</si>
  <si>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</si>
  <si>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</si>
  <si>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</si>
  <si>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</si>
  <si>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</si>
  <si>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</si>
  <si>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</si>
  <si>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</si>
  <si>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</si>
  <si>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</si>
  <si>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</si>
  <si>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</si>
  <si>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</si>
  <si>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</si>
  <si>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</si>
  <si>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</si>
  <si>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</si>
  <si>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</si>
  <si>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</si>
  <si>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</si>
  <si>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</si>
  <si>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</si>
  <si>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</si>
  <si>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</si>
  <si>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</si>
  <si>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</si>
  <si>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</si>
  <si>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</si>
  <si>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</si>
  <si>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</si>
  <si>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</si>
  <si>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</si>
  <si>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</si>
  <si>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</si>
  <si>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</si>
  <si>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</si>
  <si>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</si>
  <si>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</si>
  <si>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</si>
  <si>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</si>
  <si>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</si>
  <si>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</si>
  <si>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</si>
  <si>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</si>
  <si>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</si>
  <si>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</si>
  <si>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</si>
  <si>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</si>
  <si>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</si>
  <si>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</si>
  <si>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</si>
  <si>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</si>
  <si>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</si>
  <si>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</si>
  <si>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</si>
  <si>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</si>
  <si>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</si>
  <si>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</si>
  <si>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</si>
  <si>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</si>
  <si>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</si>
  <si>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</si>
  <si>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</si>
  <si>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</si>
  <si>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</si>
  <si>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</si>
  <si>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</si>
  <si>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</si>
  <si>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</si>
  <si>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</si>
  <si>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</si>
  <si>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</si>
  <si>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</si>
  <si>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</si>
  <si>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</si>
  <si>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</si>
  <si>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</si>
  <si>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</si>
  <si>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</si>
  <si>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</si>
  <si>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</si>
  <si>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</si>
  <si>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</si>
  <si>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</si>
  <si>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</si>
  <si>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</si>
  <si>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</si>
  <si>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</si>
  <si>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</si>
  <si>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</si>
  <si>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</si>
  <si>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</si>
  <si>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</si>
  <si>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</si>
  <si>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</si>
  <si>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</si>
  <si>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</si>
  <si>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</si>
  <si>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</si>
  <si>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</si>
  <si>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</si>
  <si>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</si>
  <si>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</si>
  <si>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</si>
  <si>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</si>
  <si>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</si>
  <si>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</si>
  <si>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</si>
  <si>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</si>
  <si>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</si>
  <si>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</si>
  <si>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</si>
  <si>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</si>
  <si>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</si>
  <si>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</si>
  <si>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</si>
  <si>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</si>
  <si>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</si>
  <si>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</si>
  <si>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</si>
  <si>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</si>
  <si>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</si>
  <si>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</si>
  <si>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</si>
  <si>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</si>
  <si>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</si>
  <si>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</si>
  <si>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</si>
  <si>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</si>
  <si>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</si>
  <si>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</si>
  <si>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</si>
  <si>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</si>
  <si>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</si>
  <si>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</si>
  <si>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</si>
  <si>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</si>
  <si>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</si>
  <si>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</si>
  <si>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</si>
  <si>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</si>
  <si>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</si>
  <si>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</si>
  <si>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</si>
  <si>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</si>
  <si>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</si>
  <si>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</si>
  <si>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</si>
  <si>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</si>
  <si>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</si>
  <si>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</si>
  <si>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</si>
  <si>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</si>
  <si>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</si>
  <si>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</si>
  <si>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</si>
  <si>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</si>
  <si>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</si>
  <si>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</si>
  <si>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</si>
  <si>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</si>
  <si>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</si>
  <si>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</si>
  <si>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</si>
  <si>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</si>
  <si>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</si>
  <si>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</si>
  <si>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</si>
  <si>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</si>
  <si>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</si>
  <si>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</si>
  <si>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</si>
  <si>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</si>
  <si>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</si>
  <si>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</si>
  <si>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</si>
  <si>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</si>
  <si>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</si>
  <si>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</si>
  <si>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</si>
  <si>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</si>
  <si>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</si>
  <si>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</si>
  <si>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</si>
  <si>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</si>
  <si>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</si>
  <si>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</si>
  <si>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</si>
  <si>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</si>
  <si>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</si>
  <si>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</si>
  <si>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</si>
  <si>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</si>
  <si>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</si>
  <si>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</si>
  <si>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</si>
  <si>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</si>
  <si>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</si>
  <si>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</si>
  <si>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</si>
  <si>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</si>
  <si>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</si>
  <si>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</si>
  <si>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</si>
  <si>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</si>
  <si>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</si>
  <si>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</si>
  <si>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</si>
  <si>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</si>
  <si>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</si>
  <si>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</si>
  <si>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</si>
  <si>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</si>
  <si>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</si>
  <si>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</si>
  <si>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</si>
  <si>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</si>
  <si>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</si>
  <si>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</si>
  <si>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</si>
  <si>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</si>
  <si>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</si>
  <si>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</si>
  <si>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</si>
  <si>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</si>
  <si>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</si>
  <si>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</si>
  <si>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</si>
  <si>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</si>
  <si>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</si>
  <si>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</si>
  <si>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</si>
  <si>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</si>
  <si>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</si>
  <si>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</si>
  <si>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</si>
  <si>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</si>
  <si>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</si>
  <si>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</si>
  <si>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</si>
  <si>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</si>
  <si>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</si>
  <si>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</si>
  <si>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</si>
  <si>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</si>
  <si>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</si>
  <si>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</si>
  <si>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</si>
  <si>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</si>
  <si>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</si>
  <si>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</si>
  <si>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</si>
  <si>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</si>
  <si>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</si>
  <si>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</si>
  <si>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</si>
  <si>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</si>
  <si>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</si>
  <si>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</si>
  <si>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</si>
  <si>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</si>
  <si>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</si>
  <si>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</si>
  <si>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</si>
  <si>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</si>
  <si>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</si>
  <si>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</si>
  <si>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</si>
  <si>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</si>
  <si>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</si>
  <si>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</si>
  <si>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</si>
  <si>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</si>
  <si>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</si>
  <si>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</si>
  <si>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</si>
  <si>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</si>
  <si>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</si>
  <si>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</si>
  <si>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</si>
  <si>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</si>
  <si>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</si>
  <si>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</si>
  <si>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</si>
  <si>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</si>
  <si>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</si>
  <si>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</si>
  <si>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</si>
  <si>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</si>
  <si>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</si>
  <si>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</si>
  <si>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</si>
  <si>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</si>
  <si>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</si>
  <si>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</si>
  <si>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</si>
  <si>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</si>
  <si>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</si>
  <si>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</si>
  <si>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</si>
  <si>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</si>
  <si>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</si>
  <si>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</si>
  <si>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</si>
  <si>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</si>
  <si>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</si>
  <si>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</si>
  <si>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</si>
  <si>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</si>
  <si>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</si>
  <si>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</si>
  <si>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</si>
  <si>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</si>
  <si>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</si>
  <si>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</si>
  <si>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</si>
  <si>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</si>
  <si>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</si>
  <si>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</si>
  <si>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</si>
  <si>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</si>
  <si>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</si>
  <si>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</si>
  <si>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</si>
  <si>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</si>
  <si>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</si>
  <si>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</si>
  <si>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</si>
  <si>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</si>
  <si>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</si>
  <si>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</si>
  <si>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</si>
  <si>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</si>
  <si>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</si>
  <si>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</si>
  <si>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</si>
  <si>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</si>
  <si>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</si>
  <si>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</si>
  <si>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</si>
  <si>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</si>
  <si>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</si>
  <si>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</si>
  <si>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</si>
  <si>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</si>
  <si>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</si>
  <si>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</si>
  <si>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</si>
  <si>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</si>
  <si>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</si>
  <si>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</si>
  <si>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</si>
  <si>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</si>
  <si>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</si>
  <si>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</si>
  <si>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</si>
  <si>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</si>
  <si>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</si>
  <si>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</si>
  <si>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</si>
  <si>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</si>
  <si>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</si>
  <si>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</si>
  <si>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</si>
  <si>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</si>
  <si>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</si>
  <si>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</si>
  <si>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</si>
  <si>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</si>
  <si>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</si>
  <si>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</si>
  <si>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</si>
  <si>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</si>
  <si>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</si>
  <si>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</si>
  <si>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</si>
  <si>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</si>
  <si>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</si>
  <si>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</si>
  <si>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</si>
  <si>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</si>
  <si>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</si>
  <si>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</si>
  <si>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</si>
  <si>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</si>
  <si>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</si>
  <si>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</si>
  <si>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</si>
  <si>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</si>
  <si>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</si>
  <si>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</si>
  <si>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</si>
  <si>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</si>
  <si>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</si>
  <si>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</si>
  <si>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</si>
  <si>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</si>
  <si>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</si>
  <si>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</si>
  <si>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</si>
  <si>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</si>
  <si>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</si>
  <si>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</si>
  <si>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</si>
  <si>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</si>
  <si>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</si>
  <si>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</si>
  <si>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</si>
  <si>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</si>
  <si>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</si>
  <si>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</si>
  <si>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</si>
  <si>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</si>
  <si>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</si>
  <si>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</si>
  <si>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</si>
  <si>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</si>
  <si>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</si>
  <si>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</si>
  <si>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</si>
  <si>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</si>
  <si>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</si>
  <si>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</si>
  <si>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</si>
  <si>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</si>
  <si>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</si>
  <si>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</si>
  <si>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</si>
  <si>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</si>
  <si>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</si>
  <si>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</si>
  <si>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</si>
  <si>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</si>
  <si>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</si>
  <si>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</si>
  <si>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</si>
  <si>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</si>
  <si>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</si>
  <si>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</si>
  <si>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</si>
  <si>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</si>
  <si>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</si>
  <si>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</si>
  <si>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</si>
  <si>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</si>
  <si>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</si>
  <si>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</si>
  <si>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</si>
  <si>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</si>
  <si>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</si>
  <si>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</si>
  <si>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</si>
  <si>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</si>
  <si>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</si>
  <si>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</si>
  <si>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</si>
  <si>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</si>
  <si>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</si>
  <si>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</si>
  <si>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</si>
  <si>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</si>
  <si>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</si>
  <si>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</si>
  <si>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</si>
  <si>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</si>
  <si>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</si>
  <si>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</si>
  <si>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</si>
  <si>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</si>
  <si>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</si>
  <si>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</si>
  <si>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</si>
  <si>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</si>
  <si>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</si>
  <si>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</si>
  <si>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</si>
  <si>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</si>
  <si>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</si>
  <si>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</si>
  <si>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</si>
  <si>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</si>
  <si>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</si>
  <si>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</si>
  <si>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</si>
  <si>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</si>
  <si>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</si>
  <si>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</si>
  <si>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</si>
  <si>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</si>
  <si>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</si>
  <si>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</si>
  <si>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</si>
  <si>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</si>
  <si>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</si>
  <si>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</si>
  <si>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</si>
  <si>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</si>
  <si>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</si>
  <si>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</si>
  <si>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</si>
  <si>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</si>
  <si>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</si>
  <si>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</si>
  <si>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</si>
  <si>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</si>
  <si>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</si>
  <si>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</si>
  <si>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</si>
  <si>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</si>
  <si>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</si>
  <si>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</si>
  <si>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</si>
  <si>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</si>
  <si>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</si>
  <si>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</si>
  <si>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</si>
  <si>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</si>
  <si>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</si>
  <si>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</si>
  <si>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</si>
  <si>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</si>
  <si>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</si>
  <si>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</si>
  <si>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</si>
  <si>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</si>
  <si>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</si>
  <si>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</si>
  <si>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</si>
  <si>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</si>
  <si>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</si>
  <si>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</si>
  <si>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</si>
  <si>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</si>
  <si>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</si>
  <si>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</si>
  <si>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</si>
  <si>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</si>
  <si>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</si>
  <si>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</si>
  <si>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</si>
  <si>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</si>
  <si>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</si>
  <si>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</si>
  <si>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</si>
  <si>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</si>
  <si>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</si>
  <si>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</si>
  <si>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</si>
  <si>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</si>
  <si>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</si>
  <si>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</si>
  <si>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</si>
  <si>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</si>
  <si>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</si>
  <si>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</si>
  <si>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</si>
  <si>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</si>
  <si>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</si>
  <si>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</si>
  <si>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</si>
  <si>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</si>
  <si>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</si>
  <si>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</si>
  <si>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</si>
  <si>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</si>
  <si>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</si>
  <si>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</si>
  <si>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</si>
  <si>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</si>
  <si>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</si>
  <si>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</si>
  <si>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</si>
  <si>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</si>
  <si>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</si>
  <si>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</si>
  <si>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</si>
  <si>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</si>
  <si>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</si>
  <si>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</si>
  <si>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</si>
  <si>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</si>
  <si>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</si>
  <si>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</si>
  <si>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</si>
  <si>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</si>
  <si>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</si>
  <si>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</si>
  <si>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</si>
  <si>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</si>
  <si>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</si>
  <si>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</si>
  <si>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</si>
  <si>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</si>
  <si>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</si>
  <si>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</si>
  <si>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</si>
  <si>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</si>
  <si>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</si>
  <si>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</si>
  <si>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</si>
  <si>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</si>
  <si>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</si>
  <si>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</si>
  <si>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</si>
  <si>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</si>
  <si>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</si>
  <si>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</si>
  <si>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</si>
  <si>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</si>
  <si>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</si>
  <si>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</si>
  <si>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</si>
  <si>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</si>
  <si>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</si>
  <si>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</si>
  <si>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</si>
  <si>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</si>
  <si>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</si>
  <si>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</si>
  <si>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</si>
  <si>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</si>
  <si>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</si>
  <si>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</si>
  <si>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</si>
  <si>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</si>
  <si>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</si>
  <si>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</si>
  <si>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</si>
  <si>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</si>
  <si>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</si>
  <si>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</si>
  <si>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</si>
  <si>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</si>
  <si>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</si>
  <si>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</si>
  <si>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</si>
  <si>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</si>
  <si>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</si>
  <si>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</si>
  <si>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</si>
  <si>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</si>
  <si>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</si>
  <si>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</si>
  <si>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</si>
  <si>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</si>
  <si>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</si>
  <si>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</si>
  <si>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</si>
  <si>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</si>
  <si>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</si>
  <si>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</si>
  <si>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</si>
  <si>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</si>
  <si>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</si>
  <si>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</si>
  <si>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</si>
  <si>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</si>
  <si>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</si>
  <si>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</si>
  <si>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</si>
  <si>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</si>
  <si>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</si>
  <si>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</si>
  <si>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</si>
  <si>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</si>
  <si>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</si>
  <si>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</si>
  <si>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</si>
  <si>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</si>
  <si>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</si>
  <si>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</si>
  <si>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</si>
  <si>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</si>
  <si>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</si>
  <si>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</si>
  <si>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</si>
  <si>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</si>
  <si>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</si>
  <si>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</si>
  <si>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</si>
  <si>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</si>
  <si>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</si>
  <si>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</si>
  <si>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</si>
  <si>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</si>
  <si>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</si>
  <si>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</si>
  <si>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</si>
  <si>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</si>
  <si>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</si>
  <si>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</si>
  <si>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</si>
  <si>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</si>
  <si>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</si>
  <si>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</si>
  <si>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</si>
  <si>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</si>
  <si>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</si>
  <si>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</si>
  <si>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</si>
  <si>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</si>
  <si>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</si>
  <si>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</si>
  <si>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</si>
  <si>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</si>
  <si>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</si>
  <si>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</si>
  <si>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</si>
  <si>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</si>
  <si>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</si>
  <si>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</si>
  <si>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</si>
  <si>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</si>
  <si>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</si>
  <si>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</si>
  <si>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</si>
  <si>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</si>
  <si>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</si>
  <si>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</si>
  <si>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</si>
  <si>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</si>
  <si>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</si>
  <si>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</si>
  <si>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</si>
  <si>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</si>
  <si>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</si>
  <si>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</si>
  <si>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</si>
  <si>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</si>
  <si>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</si>
  <si>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</si>
  <si>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</si>
  <si>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</si>
  <si>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</si>
  <si>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</si>
  <si>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</si>
  <si>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</si>
  <si>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</si>
  <si>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</si>
  <si>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</si>
  <si>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</si>
  <si>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</si>
  <si>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</si>
  <si>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</si>
  <si>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</si>
  <si>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</si>
  <si>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</si>
  <si>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</si>
  <si>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</si>
  <si>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</si>
  <si>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</si>
  <si>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</si>
  <si>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</si>
  <si>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</si>
  <si>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</si>
  <si>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</si>
  <si>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</si>
  <si>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</si>
  <si>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</si>
  <si>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</si>
  <si>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</si>
  <si>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</si>
  <si>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</si>
  <si>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</si>
  <si>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</si>
  <si>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</si>
  <si>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</si>
  <si>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</si>
  <si>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</si>
  <si>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</si>
  <si>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</si>
  <si>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</si>
  <si>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</si>
  <si>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</si>
  <si>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</si>
  <si>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</si>
  <si>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</si>
  <si>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</si>
  <si>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</si>
  <si>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</si>
  <si>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</si>
  <si>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</si>
  <si>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</si>
  <si>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</si>
  <si>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</si>
  <si>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</si>
  <si>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</si>
  <si>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</si>
  <si>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</si>
  <si>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</si>
  <si>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</si>
  <si>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</si>
  <si>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</si>
  <si>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</si>
  <si>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</si>
  <si>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</si>
  <si>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</si>
  <si>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</si>
  <si>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</si>
  <si>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</si>
  <si>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</si>
  <si>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</si>
  <si>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</si>
  <si>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</si>
  <si>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</si>
  <si>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</si>
  <si>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</si>
  <si>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</si>
  <si>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</si>
  <si>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</si>
  <si>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</si>
  <si>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</si>
  <si>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</si>
  <si>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</si>
  <si>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</si>
  <si>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</si>
  <si>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</si>
  <si>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</si>
  <si>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</si>
  <si>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</si>
  <si>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</si>
  <si>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</si>
  <si>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</si>
  <si>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</si>
  <si>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</si>
  <si>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</si>
  <si>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</si>
  <si>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</si>
  <si>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</si>
  <si>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</si>
  <si>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</si>
  <si>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</si>
  <si>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</si>
  <si>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</si>
  <si>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</si>
  <si>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</si>
  <si>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</si>
  <si>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</si>
  <si>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</si>
  <si>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</si>
  <si>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</si>
  <si>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</si>
  <si>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</si>
  <si>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</si>
  <si>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</si>
  <si>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</si>
  <si>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</si>
  <si>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</si>
  <si>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</si>
  <si>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</si>
  <si>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</si>
  <si>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</si>
  <si>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</si>
  <si>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</si>
  <si>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</si>
  <si>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</si>
  <si>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</si>
  <si>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</si>
  <si>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</si>
  <si>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</si>
  <si>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</si>
  <si>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</si>
  <si>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</si>
  <si>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</si>
  <si>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</si>
  <si>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</si>
  <si>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</si>
  <si>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</si>
  <si>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</si>
  <si>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</si>
  <si>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</si>
  <si>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</si>
  <si>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</si>
  <si>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</si>
  <si>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</si>
  <si>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</si>
  <si>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</si>
  <si>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</si>
  <si>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</si>
  <si>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</si>
  <si>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</si>
  <si>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</si>
  <si>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</si>
  <si>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</si>
  <si>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</si>
  <si>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</si>
  <si>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</si>
  <si>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</si>
  <si>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</si>
  <si>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</si>
  <si>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</si>
  <si>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</si>
  <si>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</si>
  <si>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</si>
  <si>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</si>
  <si>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</si>
  <si>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</si>
  <si>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</si>
  <si>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</si>
  <si>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</si>
  <si>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</si>
  <si>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</si>
  <si>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</si>
  <si>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</si>
  <si>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</si>
  <si>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</si>
  <si>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</si>
  <si>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</si>
  <si>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</si>
  <si>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</si>
  <si>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</si>
  <si>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</si>
  <si>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</si>
  <si>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</si>
  <si>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</si>
  <si>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</si>
  <si>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</si>
  <si>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</si>
  <si>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</si>
  <si>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</si>
  <si>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</si>
  <si>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</si>
  <si>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</si>
  <si>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</si>
  <si>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</si>
  <si>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</si>
  <si>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</si>
  <si>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</si>
  <si>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</si>
  <si>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</si>
  <si>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</si>
  <si>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</si>
  <si>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</si>
  <si>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</si>
  <si>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</si>
  <si>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</si>
  <si>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</si>
  <si>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</si>
  <si>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</si>
  <si>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</si>
  <si>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</si>
  <si>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</si>
  <si>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</si>
  <si>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</si>
  <si>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</si>
  <si>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</si>
  <si>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</si>
  <si>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</si>
  <si>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</si>
  <si>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</si>
  <si>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</si>
  <si>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</si>
  <si>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</si>
  <si>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</si>
  <si>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</si>
  <si>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</si>
  <si>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</si>
  <si>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</si>
  <si>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</si>
  <si>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</si>
  <si>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</si>
  <si>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</si>
  <si>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</si>
  <si>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</si>
  <si>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</si>
  <si>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</si>
  <si>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</si>
  <si>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</si>
  <si>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</si>
  <si>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</si>
  <si>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</si>
  <si>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</si>
  <si>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</si>
  <si>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</si>
  <si>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</si>
  <si>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</si>
  <si>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</si>
  <si>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</si>
  <si>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</si>
  <si>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</si>
  <si>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</si>
  <si>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</si>
  <si>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</si>
  <si>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</si>
  <si>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</si>
  <si>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</si>
  <si>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</si>
  <si>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</si>
  <si>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</si>
  <si>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</si>
  <si>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</si>
  <si>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</si>
  <si>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</si>
  <si>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</si>
  <si>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</si>
  <si>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</si>
  <si>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</si>
  <si>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</si>
  <si>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</si>
  <si>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</si>
  <si>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</si>
  <si>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</si>
  <si>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</si>
  <si>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</si>
  <si>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</si>
  <si>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</si>
  <si>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</si>
  <si>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</si>
  <si>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</si>
  <si>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</si>
  <si>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</si>
  <si>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</si>
  <si>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</si>
  <si>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</si>
  <si>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</si>
  <si>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</si>
  <si>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</si>
  <si>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</si>
  <si>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</si>
  <si>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</si>
  <si>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</si>
  <si>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</si>
  <si>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</si>
  <si>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</si>
  <si>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</si>
  <si>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</si>
  <si>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</si>
  <si>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</si>
  <si>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</si>
  <si>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</si>
  <si>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</si>
  <si>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</si>
  <si>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</si>
  <si>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</si>
  <si>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</si>
  <si>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</si>
  <si>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</si>
  <si>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</si>
  <si>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</si>
  <si>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</si>
  <si>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</si>
  <si>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</si>
  <si>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</si>
  <si>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</si>
  <si>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</si>
  <si>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</si>
  <si>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</si>
  <si>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</si>
  <si>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</si>
  <si>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</si>
  <si>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</si>
  <si>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</si>
  <si>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</si>
  <si>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</si>
  <si>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</si>
  <si>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</si>
  <si>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</si>
  <si>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</si>
  <si>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</si>
  <si>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</si>
  <si>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</si>
  <si>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</si>
  <si>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</si>
  <si>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</si>
  <si>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</si>
  <si>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</si>
  <si>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</si>
  <si>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</si>
  <si>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</si>
  <si>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</si>
  <si>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</si>
  <si>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</si>
  <si>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</si>
  <si>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</si>
  <si>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</si>
  <si>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</si>
  <si>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</si>
  <si>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</si>
  <si>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</si>
  <si>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</si>
  <si>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</si>
  <si>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</si>
  <si>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</si>
  <si>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</si>
  <si>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</si>
  <si>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</si>
  <si>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</si>
  <si>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</si>
  <si>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</si>
  <si>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</si>
  <si>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</si>
  <si>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</si>
  <si>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</si>
  <si>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</si>
  <si>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</si>
  <si>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</si>
  <si>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</si>
  <si>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</si>
  <si>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</si>
  <si>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</si>
  <si>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</si>
  <si>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</si>
  <si>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</si>
  <si>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</si>
  <si>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</si>
  <si>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</si>
  <si>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</si>
  <si>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</si>
  <si>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</si>
  <si>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</si>
  <si>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</si>
  <si>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</si>
  <si>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</si>
  <si>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</si>
  <si>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</si>
  <si>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</si>
  <si>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</si>
  <si>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</si>
  <si>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</si>
  <si>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</si>
  <si>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</si>
  <si>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</si>
  <si>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</si>
  <si>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</si>
  <si>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</si>
  <si>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</si>
  <si>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</si>
  <si>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</si>
  <si>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</si>
  <si>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</si>
  <si>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</si>
  <si>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</si>
  <si>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</si>
  <si>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</si>
  <si>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</si>
  <si>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</si>
  <si>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</si>
  <si>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</si>
  <si>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</si>
  <si>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</si>
  <si>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</si>
  <si>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</si>
  <si>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</si>
  <si>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</si>
  <si>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</si>
  <si>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</si>
  <si>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</si>
  <si>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</si>
  <si>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</si>
  <si>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</si>
  <si>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</si>
  <si>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</si>
  <si>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</si>
  <si>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</si>
  <si>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</si>
  <si>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</si>
  <si>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</si>
  <si>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</si>
  <si>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</si>
  <si>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</si>
  <si>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</si>
  <si>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</si>
  <si>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</si>
  <si>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</si>
  <si>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</si>
  <si>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</si>
  <si>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</si>
  <si>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</si>
  <si>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</si>
  <si>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</si>
  <si>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</si>
  <si>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</si>
  <si>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</si>
  <si>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</si>
  <si>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</si>
  <si>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</si>
  <si>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</si>
  <si>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</si>
  <si>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</si>
  <si>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</si>
  <si>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</si>
  <si>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</si>
  <si>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</si>
  <si>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</si>
  <si>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</si>
  <si>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</si>
  <si>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</si>
  <si>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</si>
  <si>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</si>
  <si>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</si>
  <si>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</si>
  <si>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</si>
  <si>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</si>
  <si>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</si>
  <si>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</si>
  <si>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</si>
  <si>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</si>
  <si>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</si>
  <si>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</si>
  <si>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</si>
  <si>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</si>
  <si>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</si>
  <si>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</si>
  <si>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</si>
  <si>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</si>
  <si>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</si>
  <si>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</si>
  <si>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</si>
  <si>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</si>
  <si>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</si>
  <si>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</si>
  <si>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</si>
  <si>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</si>
  <si>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</si>
  <si>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</si>
  <si>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</si>
  <si>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</si>
  <si>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</si>
  <si>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</si>
  <si>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</si>
  <si>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</si>
  <si>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</si>
  <si>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</si>
  <si>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</si>
  <si>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</si>
  <si>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</si>
  <si>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</si>
  <si>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</si>
  <si>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</si>
  <si>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</si>
  <si>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</si>
  <si>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</si>
  <si>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</si>
  <si>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</si>
  <si>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</si>
  <si>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</si>
  <si>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</si>
  <si>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</si>
  <si>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</si>
  <si>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</si>
  <si>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</si>
  <si>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</si>
  <si>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</si>
  <si>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</si>
  <si>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</si>
  <si>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</si>
  <si>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</si>
  <si>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</si>
  <si>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</si>
  <si>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</si>
  <si>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</si>
  <si>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</si>
  <si>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</si>
  <si>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</si>
  <si>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</si>
  <si>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</si>
  <si>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</si>
  <si>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</si>
  <si>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</si>
  <si>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</si>
  <si>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</si>
  <si>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</si>
  <si>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</si>
  <si>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</si>
  <si>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</si>
  <si>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</si>
  <si>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</si>
  <si>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</si>
  <si>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</si>
  <si>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</si>
  <si>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</si>
  <si>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</si>
  <si>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</si>
  <si>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</si>
  <si>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</si>
  <si>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</si>
  <si>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</si>
  <si>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</si>
  <si>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</si>
  <si>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</si>
  <si>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</si>
  <si>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</si>
  <si>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</si>
  <si>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</si>
  <si>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</si>
  <si>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</si>
  <si>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</si>
  <si>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</si>
  <si>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</si>
  <si>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</si>
  <si>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</si>
  <si>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</si>
  <si>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</si>
  <si>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</si>
  <si>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</si>
  <si>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</si>
  <si>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</si>
  <si>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</si>
  <si>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</si>
  <si>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</si>
  <si>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</si>
  <si>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</si>
  <si>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</si>
  <si>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</si>
  <si>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</si>
  <si>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</si>
  <si>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</si>
  <si>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</si>
  <si>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</si>
  <si>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</si>
  <si>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</si>
  <si>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</si>
  <si>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</si>
  <si>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</si>
  <si>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</si>
  <si>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</si>
  <si>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</si>
  <si>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</si>
  <si>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</si>
  <si>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</si>
  <si>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</si>
  <si>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</si>
  <si>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</si>
  <si>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</si>
  <si>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</si>
  <si>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</si>
  <si>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</si>
  <si>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</si>
  <si>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</si>
  <si>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</si>
  <si>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</si>
  <si>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</si>
  <si>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</si>
  <si>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</si>
  <si>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</si>
  <si>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</si>
  <si>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</si>
  <si>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</si>
  <si>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</si>
  <si>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</si>
  <si>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</si>
  <si>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</si>
  <si>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</si>
  <si>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</si>
  <si>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</si>
  <si>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</si>
  <si>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</si>
  <si>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</si>
  <si>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</si>
  <si>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</si>
  <si>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</si>
  <si>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</si>
  <si>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</si>
  <si>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</si>
  <si>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</si>
  <si>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</si>
  <si>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</si>
  <si>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</si>
  <si>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</si>
  <si>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</si>
  <si>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</si>
  <si>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</si>
  <si>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</si>
  <si>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</si>
  <si>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</si>
  <si>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</si>
  <si>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</si>
  <si>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</si>
  <si>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</si>
  <si>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</si>
  <si>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</si>
  <si>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</si>
  <si>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</si>
  <si>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</si>
  <si>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</si>
  <si>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</si>
  <si>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</si>
  <si>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</si>
  <si>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</si>
  <si>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</si>
  <si>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</si>
  <si>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</si>
  <si>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</si>
  <si>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</si>
  <si>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</si>
  <si>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</si>
  <si>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</si>
  <si>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</si>
  <si>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</si>
  <si>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</si>
  <si>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</si>
  <si>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</si>
  <si>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</si>
  <si>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</si>
  <si>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</si>
  <si>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</si>
  <si>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</si>
  <si>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</si>
  <si>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</si>
  <si>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</si>
  <si>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</si>
  <si>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</si>
  <si>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</si>
  <si>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</si>
  <si>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</si>
  <si>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</si>
  <si>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</si>
  <si>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</si>
  <si>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</si>
  <si>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</si>
  <si>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</si>
  <si>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</si>
  <si>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</si>
  <si>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</si>
  <si>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</si>
  <si>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</si>
  <si>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</si>
  <si>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</si>
  <si>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</si>
  <si>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</si>
  <si>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</si>
  <si>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</si>
  <si>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</si>
  <si>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</si>
  <si>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</si>
  <si>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</si>
  <si>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</si>
  <si>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</si>
  <si>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</si>
  <si>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</si>
  <si>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</si>
  <si>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</si>
  <si>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</si>
  <si>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</si>
  <si>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</si>
  <si>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</si>
  <si>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</si>
  <si>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</si>
  <si>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</si>
  <si>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</si>
  <si>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</si>
  <si>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</si>
  <si>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</si>
  <si>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</si>
  <si>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</si>
  <si>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</si>
  <si>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</si>
  <si>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</si>
  <si>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</si>
  <si>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</si>
  <si>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</si>
  <si>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</si>
  <si>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</si>
  <si>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</si>
  <si>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</si>
  <si>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</si>
  <si>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</si>
  <si>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</si>
  <si>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</si>
  <si>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</si>
  <si>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</si>
  <si>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</si>
  <si>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</si>
  <si>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</si>
  <si>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</si>
  <si>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</si>
  <si>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</si>
  <si>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</si>
  <si>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</si>
  <si>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</si>
  <si>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</si>
  <si>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</si>
  <si>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</si>
  <si>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</si>
  <si>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</si>
  <si>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</si>
  <si>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</si>
  <si>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</si>
  <si>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</si>
  <si>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</si>
  <si>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</si>
  <si>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</si>
  <si>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</si>
  <si>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</si>
  <si>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</si>
  <si>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</si>
  <si>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</si>
  <si>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</si>
  <si>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</si>
  <si>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</si>
  <si>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</si>
  <si>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</si>
  <si>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</si>
  <si>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</si>
  <si>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</si>
  <si>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</si>
  <si>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</si>
  <si>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</si>
  <si>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</si>
  <si>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</si>
  <si>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</si>
  <si>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</si>
  <si>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</si>
  <si>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</si>
  <si>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</si>
  <si>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</si>
  <si>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</si>
  <si>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</si>
  <si>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</si>
  <si>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</si>
  <si>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</si>
  <si>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</si>
  <si>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</si>
  <si>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</si>
  <si>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</si>
  <si>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</si>
  <si>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</si>
  <si>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</si>
  <si>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</si>
  <si>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</si>
  <si>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</si>
  <si>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</si>
  <si>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</si>
  <si>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</si>
  <si>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</si>
  <si>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</si>
  <si>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</si>
  <si>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</si>
  <si>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</si>
  <si>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</si>
  <si>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</si>
  <si>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</si>
  <si>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</si>
  <si>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</si>
  <si>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</si>
  <si>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</si>
  <si>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</si>
  <si>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</si>
  <si>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</si>
  <si>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</si>
  <si>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</si>
  <si>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</si>
  <si>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</si>
  <si>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</si>
  <si>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</si>
  <si>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</si>
  <si>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</si>
  <si>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</si>
  <si>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</si>
  <si>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</si>
  <si>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</si>
  <si>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</si>
  <si>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</si>
  <si>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</si>
  <si>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</si>
  <si>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</si>
  <si>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</si>
  <si>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</si>
  <si>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</si>
  <si>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</si>
  <si>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</si>
  <si>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</si>
  <si>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</si>
  <si>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</si>
  <si>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</si>
  <si>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</si>
  <si>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</si>
  <si>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</si>
  <si>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</si>
  <si>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</si>
  <si>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</si>
  <si>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</si>
  <si>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</si>
  <si>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</si>
  <si>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</si>
  <si>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</si>
  <si>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</si>
  <si>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</si>
  <si>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</si>
  <si>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</si>
  <si>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</si>
  <si>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</si>
  <si>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</si>
  <si>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</si>
  <si>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</si>
  <si>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</si>
  <si>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</si>
  <si>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</si>
  <si>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</si>
  <si>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</si>
  <si>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</si>
  <si>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</si>
  <si>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</si>
  <si>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</si>
  <si>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</si>
  <si>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</si>
  <si>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</si>
  <si>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</si>
  <si>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</si>
  <si>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</si>
  <si>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</si>
  <si>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</si>
  <si>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</si>
  <si>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</si>
  <si>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</si>
  <si>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</si>
  <si>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</si>
  <si>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</si>
  <si>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</si>
  <si>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</si>
  <si>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</si>
  <si>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</si>
  <si>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</si>
  <si>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</si>
  <si>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</si>
  <si>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</si>
  <si>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</si>
  <si>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</si>
  <si>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</si>
  <si>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</si>
  <si>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</si>
  <si>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</si>
  <si>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</si>
  <si>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</si>
  <si>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</si>
  <si>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</si>
  <si>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</si>
  <si>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</si>
  <si>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</si>
  <si>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</si>
  <si>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</si>
  <si>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</si>
  <si>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</si>
  <si>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</si>
  <si>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</si>
  <si>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</si>
  <si>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</si>
  <si>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</si>
  <si>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</si>
  <si>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</si>
  <si>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</si>
  <si>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</si>
  <si>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</si>
  <si>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</si>
  <si>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</si>
  <si>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</si>
  <si>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</si>
  <si>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</si>
  <si>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</si>
  <si>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</si>
  <si>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</si>
  <si>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</si>
  <si>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</si>
  <si>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</si>
  <si>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</si>
  <si>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</si>
  <si>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</si>
  <si>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</si>
  <si>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</si>
  <si>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</si>
  <si>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</si>
  <si>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</si>
  <si>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</si>
  <si>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</si>
  <si>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</si>
  <si>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</si>
  <si>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</si>
  <si>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</si>
  <si>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</si>
  <si>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</si>
  <si>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</si>
  <si>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</si>
  <si>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</si>
  <si>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</si>
  <si>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</si>
  <si>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</si>
  <si>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</si>
  <si>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</si>
  <si>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</si>
  <si>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</si>
  <si>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</si>
  <si>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</si>
  <si>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</si>
  <si>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</si>
  <si>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</si>
  <si>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</si>
  <si>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</si>
  <si>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</si>
  <si>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</si>
  <si>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</si>
  <si>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</si>
  <si>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</si>
  <si>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</si>
  <si>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</si>
  <si>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</si>
  <si>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</si>
  <si>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</si>
  <si>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</si>
  <si>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</si>
  <si>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</si>
  <si>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</si>
  <si>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</si>
  <si>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</si>
  <si>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</si>
  <si>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</si>
  <si>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</si>
  <si>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</si>
  <si>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</si>
  <si>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</si>
  <si>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</si>
  <si>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</si>
  <si>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</si>
  <si>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</si>
  <si>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</si>
  <si>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</si>
  <si>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</si>
  <si>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</si>
  <si>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</si>
  <si>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</si>
  <si>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</si>
  <si>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</si>
  <si>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</si>
  <si>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</si>
  <si>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</si>
  <si>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</si>
  <si>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</si>
  <si>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</si>
  <si>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</si>
  <si>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</si>
  <si>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</si>
  <si>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</si>
  <si>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</si>
  <si>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</si>
  <si>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</si>
  <si>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</si>
  <si>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</si>
  <si>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</si>
  <si>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</si>
  <si>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</si>
  <si>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</si>
  <si>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</si>
  <si>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</si>
  <si>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</si>
  <si>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</si>
  <si>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</si>
  <si>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</si>
  <si>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</si>
  <si>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</si>
  <si>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</si>
  <si>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</si>
  <si>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</si>
  <si>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</si>
  <si>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</si>
  <si>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</si>
  <si>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</si>
  <si>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</si>
  <si>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</si>
  <si>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</si>
  <si>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</si>
  <si>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</si>
  <si>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</si>
  <si>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</si>
  <si>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</si>
  <si>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</si>
  <si>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</si>
  <si>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</si>
  <si>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</si>
  <si>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</si>
  <si>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</si>
  <si>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</si>
  <si>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</si>
  <si>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</si>
  <si>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</si>
  <si>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</si>
  <si>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</si>
  <si>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</si>
  <si>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</si>
  <si>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</si>
  <si>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</si>
  <si>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</si>
  <si>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</si>
  <si>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</si>
  <si>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</si>
  <si>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</si>
  <si>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</si>
  <si>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</si>
  <si>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</si>
  <si>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</si>
  <si>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</si>
  <si>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</si>
  <si>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</si>
  <si>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</si>
  <si>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</si>
  <si>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</si>
  <si>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</si>
  <si>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</si>
  <si>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</si>
  <si>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</si>
  <si>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</si>
  <si>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</si>
  <si>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</si>
  <si>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</si>
  <si>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</si>
  <si>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</si>
  <si>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</si>
  <si>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</si>
  <si>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</si>
  <si>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</si>
  <si>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</si>
  <si>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</si>
  <si>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</si>
  <si>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</si>
  <si>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</si>
  <si>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</si>
  <si>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</si>
  <si>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</si>
  <si>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</si>
  <si>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</si>
  <si>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</si>
  <si>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</si>
  <si>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</si>
  <si>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</si>
  <si>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</si>
  <si>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</si>
  <si>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</si>
  <si>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</si>
  <si>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</si>
  <si>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</si>
  <si>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</si>
  <si>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</si>
  <si>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</si>
  <si>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</si>
  <si>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</si>
  <si>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</si>
  <si>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</si>
  <si>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</si>
  <si>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</si>
  <si>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</si>
  <si>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</si>
  <si>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</si>
  <si>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</si>
  <si>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</si>
  <si>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</si>
  <si>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</si>
  <si>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</si>
  <si>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</si>
  <si>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</si>
  <si>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</si>
  <si>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</si>
  <si>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</si>
  <si>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</si>
  <si>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</si>
  <si>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</si>
  <si>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</si>
  <si>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</si>
  <si>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</si>
  <si>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</si>
  <si>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</si>
  <si>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</si>
  <si>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</si>
  <si>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</si>
  <si>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</si>
  <si>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</si>
  <si>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</si>
  <si>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</si>
  <si>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</si>
  <si>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</si>
  <si>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</si>
  <si>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</si>
  <si>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</si>
  <si>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</si>
  <si>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</si>
  <si>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</si>
  <si>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</si>
  <si>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</si>
  <si>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</si>
  <si>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</si>
  <si>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</si>
  <si>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</si>
  <si>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</si>
  <si>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</si>
  <si>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</si>
  <si>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</si>
  <si>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</si>
  <si>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</si>
  <si>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</si>
  <si>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</si>
  <si>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</si>
  <si>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</si>
  <si>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</si>
  <si>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</si>
  <si>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</si>
  <si>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</si>
  <si>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</si>
  <si>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</si>
  <si>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</si>
  <si>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</si>
  <si>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</si>
  <si>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</si>
  <si>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</si>
  <si>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</si>
  <si>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</si>
  <si>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</si>
  <si>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</si>
  <si>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</si>
  <si>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</si>
  <si>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</si>
  <si>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</si>
  <si>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</si>
  <si>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</si>
  <si>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</si>
  <si>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</si>
  <si>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</si>
  <si>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</si>
  <si>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</si>
  <si>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</si>
  <si>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</si>
  <si>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</si>
  <si>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</si>
  <si>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</si>
  <si>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</si>
  <si>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</si>
  <si>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</si>
  <si>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</si>
  <si>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</si>
  <si>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</si>
  <si>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</si>
  <si>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</si>
  <si>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</si>
  <si>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</si>
  <si>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</si>
  <si>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</si>
  <si>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</si>
  <si>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</si>
  <si>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</si>
  <si>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</si>
  <si>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</si>
  <si>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</si>
  <si>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</si>
  <si>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</si>
  <si>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</si>
  <si>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</si>
  <si>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</si>
  <si>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</si>
  <si>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</si>
  <si>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</si>
  <si>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</si>
  <si>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</si>
  <si>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</si>
  <si>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</si>
  <si>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</si>
  <si>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</si>
  <si>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</si>
  <si>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</si>
  <si>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</si>
  <si>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</si>
  <si>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</si>
  <si>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</si>
  <si>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</si>
  <si>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</si>
  <si>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</si>
  <si>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</si>
  <si>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</si>
  <si>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</si>
  <si>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</si>
  <si>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</si>
  <si>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</si>
  <si>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</si>
  <si>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</si>
  <si>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</si>
  <si>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</si>
  <si>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</si>
  <si>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</si>
  <si>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</si>
  <si>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</si>
  <si>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</si>
  <si>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</si>
  <si>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</si>
  <si>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</si>
  <si>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</si>
  <si>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</si>
  <si>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</si>
  <si>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</si>
  <si>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</si>
  <si>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</si>
  <si>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</si>
  <si>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</si>
  <si>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</si>
  <si>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</si>
  <si>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</si>
  <si>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</si>
  <si>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</si>
  <si>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</si>
  <si>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</si>
  <si>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</si>
  <si>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</si>
  <si>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</si>
  <si>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</si>
  <si>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</si>
  <si>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</si>
  <si>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</si>
  <si>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</si>
  <si>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</si>
  <si>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</si>
  <si>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</si>
  <si>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</si>
  <si>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</si>
  <si>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</si>
  <si>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</si>
  <si>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</si>
  <si>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</si>
  <si>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</si>
  <si>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</si>
  <si>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</si>
  <si>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</si>
  <si>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</si>
  <si>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</si>
  <si>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</si>
  <si>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</si>
  <si>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</si>
  <si>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</si>
  <si>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</si>
  <si>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</si>
  <si>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</si>
  <si>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</si>
  <si>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</si>
  <si>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</si>
  <si>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</si>
  <si>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</si>
  <si>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</si>
  <si>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</si>
  <si>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</si>
  <si>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</si>
  <si>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</si>
  <si>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</si>
  <si>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</si>
  <si>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</si>
  <si>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</si>
  <si>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</si>
  <si>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</si>
  <si>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</si>
  <si>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</si>
  <si>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</si>
  <si>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</si>
  <si>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</si>
  <si>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</si>
  <si>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</si>
  <si>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</si>
  <si>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</si>
  <si>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</si>
  <si>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</si>
  <si>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</si>
  <si>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</si>
  <si>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</si>
  <si>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</si>
  <si>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</si>
  <si>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</si>
  <si>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</si>
  <si>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</si>
  <si>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</si>
  <si>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</si>
  <si>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</si>
  <si>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</si>
  <si>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</si>
  <si>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</si>
  <si>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</si>
  <si>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</si>
  <si>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</si>
  <si>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</si>
  <si>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</si>
  <si>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</si>
  <si>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</si>
  <si>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</si>
  <si>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</si>
  <si>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</si>
  <si>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</si>
  <si>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</si>
  <si>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</si>
  <si>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</si>
  <si>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</si>
  <si>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</si>
  <si>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</si>
  <si>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</si>
  <si>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</si>
  <si>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</si>
  <si>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</si>
  <si>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</si>
  <si>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</si>
  <si>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</si>
  <si>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</si>
  <si>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</si>
  <si>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</si>
  <si>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</si>
  <si>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</si>
  <si>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</si>
  <si>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</si>
  <si>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</si>
  <si>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</si>
  <si>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</si>
  <si>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</si>
  <si>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</si>
  <si>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</si>
  <si>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</si>
  <si>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</si>
  <si>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</si>
  <si>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</si>
  <si>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</si>
  <si>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</si>
  <si>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</si>
  <si>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</si>
  <si>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</si>
  <si>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</si>
  <si>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</si>
  <si>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</si>
  <si>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</si>
  <si>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</si>
  <si>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</si>
  <si>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</si>
  <si>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</si>
  <si>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</si>
  <si>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</si>
  <si>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</si>
  <si>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</si>
  <si>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</si>
  <si>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</si>
  <si>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</si>
  <si>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</si>
  <si>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</si>
  <si>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</si>
  <si>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</si>
  <si>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</si>
  <si>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</si>
  <si>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</si>
  <si>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</si>
  <si>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</si>
  <si>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</si>
  <si>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</si>
  <si>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</si>
  <si>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</si>
  <si>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</si>
  <si>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</si>
  <si>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</si>
  <si>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</si>
  <si>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</si>
  <si>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</si>
  <si>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</si>
  <si>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</si>
  <si>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</si>
  <si>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</si>
  <si>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</si>
  <si>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</si>
  <si>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</si>
  <si>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</si>
  <si>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</si>
  <si>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</si>
  <si>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</si>
  <si>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</si>
  <si>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</si>
  <si>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</si>
  <si>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</si>
  <si>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</si>
  <si>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</si>
  <si>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</si>
  <si>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</si>
  <si>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</si>
  <si>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</si>
  <si>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</si>
  <si>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</si>
  <si>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</si>
  <si>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</si>
  <si>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</si>
  <si>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</si>
  <si>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</si>
  <si>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</si>
  <si>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</si>
  <si>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</si>
  <si>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</si>
  <si>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</si>
  <si>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</si>
  <si>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</si>
  <si>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</si>
  <si>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</si>
  <si>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</si>
  <si>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</si>
  <si>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</si>
  <si>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</si>
  <si>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</si>
  <si>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</si>
  <si>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</si>
  <si>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</si>
  <si>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</si>
  <si>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</si>
  <si>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</si>
  <si>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</si>
  <si>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</si>
  <si>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</si>
  <si>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</si>
  <si>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</si>
  <si>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</si>
  <si>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</si>
  <si>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</si>
  <si>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</si>
  <si>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</si>
  <si>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</si>
  <si>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</si>
  <si>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</si>
  <si>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</si>
  <si>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</si>
  <si>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</si>
  <si>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</si>
  <si>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</si>
  <si>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</si>
  <si>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</si>
  <si>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</si>
  <si>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</si>
  <si>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</si>
  <si>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</si>
  <si>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</si>
  <si>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</si>
  <si>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</si>
  <si>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</si>
  <si>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</si>
  <si>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</si>
  <si>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</si>
  <si>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</si>
  <si>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</si>
  <si>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</si>
  <si>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</si>
  <si>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</si>
  <si>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</si>
  <si>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</si>
  <si>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</si>
  <si>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</si>
  <si>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</si>
  <si>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</si>
  <si>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</si>
  <si>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</si>
  <si>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</si>
  <si>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</si>
  <si>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</si>
  <si>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</si>
  <si>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</si>
  <si>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</si>
  <si>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</si>
  <si>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</si>
  <si>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</si>
  <si>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</si>
  <si>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</si>
  <si>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</si>
  <si>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</si>
  <si>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</si>
  <si>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</si>
  <si>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</si>
  <si>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</si>
  <si>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</si>
  <si>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</si>
  <si>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</si>
  <si>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</si>
  <si>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</si>
  <si>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</si>
  <si>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</si>
  <si>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</si>
  <si>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</si>
  <si>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</si>
  <si>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</si>
  <si>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</si>
  <si>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</si>
  <si>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</si>
  <si>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</si>
  <si>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</si>
  <si>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</si>
  <si>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</si>
  <si>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</si>
  <si>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</si>
  <si>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</si>
  <si>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</si>
  <si>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</si>
  <si>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</si>
  <si>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</si>
  <si>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</si>
  <si>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</si>
  <si>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</si>
  <si>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</si>
  <si>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</si>
  <si>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</si>
  <si>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</si>
  <si>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</si>
  <si>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</si>
  <si>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</si>
  <si>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</si>
  <si>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</si>
  <si>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</si>
  <si>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</si>
  <si>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</si>
  <si>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</si>
  <si>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</si>
  <si>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</si>
  <si>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</si>
  <si>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</si>
  <si>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</si>
  <si>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</si>
  <si>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</si>
  <si>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</si>
  <si>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</si>
  <si>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</si>
  <si>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</si>
  <si>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</si>
  <si>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</si>
  <si>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</si>
  <si>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</si>
  <si>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</si>
  <si>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</si>
  <si>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</si>
  <si>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</si>
  <si>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</si>
  <si>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</si>
  <si>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</si>
  <si>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</si>
  <si>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</si>
  <si>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</si>
  <si>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</si>
  <si>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</si>
  <si>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</si>
  <si>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</si>
  <si>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</si>
  <si>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</si>
  <si>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</si>
  <si>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</si>
  <si>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</si>
  <si>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</si>
  <si>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</si>
  <si>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</si>
  <si>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</si>
  <si>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</si>
  <si>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</si>
  <si>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</si>
  <si>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</si>
  <si>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</si>
  <si>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</si>
  <si>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</si>
  <si>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</si>
  <si>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</si>
  <si>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</si>
  <si>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</si>
  <si>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</si>
  <si>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</si>
  <si>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</si>
  <si>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</si>
  <si>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</si>
  <si>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</si>
  <si>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</si>
  <si>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</si>
  <si>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</si>
  <si>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</si>
  <si>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</si>
  <si>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</si>
  <si>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</si>
  <si>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</si>
  <si>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</si>
  <si>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</si>
  <si>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</si>
  <si>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</si>
  <si>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</si>
  <si>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</si>
  <si>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</si>
  <si>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</si>
  <si>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</si>
  <si>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</si>
  <si>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</si>
  <si>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</si>
  <si>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</si>
  <si>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</si>
  <si>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</si>
  <si>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</si>
  <si>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</si>
  <si>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</si>
  <si>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</si>
  <si>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</si>
  <si>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</si>
  <si>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</si>
  <si>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</si>
  <si>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</si>
  <si>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</si>
  <si>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</si>
  <si>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</si>
  <si>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</si>
  <si>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</si>
  <si>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</si>
  <si>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</si>
  <si>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</si>
  <si>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</si>
  <si>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</si>
  <si>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</si>
  <si>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</si>
  <si>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</si>
  <si>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</si>
  <si>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</si>
  <si>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</si>
  <si>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</si>
  <si>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</si>
  <si>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</si>
  <si>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</si>
  <si>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</si>
  <si>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</si>
  <si>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</si>
  <si>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</si>
  <si>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</si>
  <si>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</si>
  <si>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</si>
  <si>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</si>
  <si>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</si>
  <si>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</si>
  <si>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</si>
  <si>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</si>
  <si>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</si>
  <si>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</si>
  <si>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</si>
  <si>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</si>
  <si>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</si>
  <si>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</si>
  <si>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</si>
  <si>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</si>
  <si>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</si>
  <si>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</si>
  <si>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</si>
  <si>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</si>
  <si>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</si>
  <si>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</si>
  <si>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</si>
  <si>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</si>
  <si>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</si>
  <si>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</si>
  <si>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</si>
  <si>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</si>
  <si>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</si>
  <si>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</si>
  <si>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</si>
  <si>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</si>
  <si>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</si>
  <si>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</si>
  <si>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</si>
  <si>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</si>
  <si>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</si>
  <si>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</si>
  <si>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</si>
  <si>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</si>
  <si>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</si>
  <si>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</si>
  <si>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</si>
  <si>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</si>
  <si>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</si>
  <si>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</si>
  <si>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</si>
  <si>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</si>
  <si>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</si>
  <si>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</si>
  <si>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</si>
  <si>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</si>
  <si>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</si>
  <si>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</si>
  <si>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</si>
  <si>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</si>
  <si>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</si>
  <si>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</si>
  <si>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</si>
  <si>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</si>
  <si>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</si>
  <si>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</si>
  <si>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</si>
  <si>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</si>
  <si>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</si>
  <si>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</si>
  <si>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</si>
  <si>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</si>
  <si>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</si>
  <si>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</si>
  <si>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</si>
  <si>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</si>
  <si>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</si>
  <si>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</si>
  <si>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</si>
  <si>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</si>
  <si>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</si>
  <si>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</si>
  <si>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</si>
  <si>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</si>
  <si>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</si>
  <si>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</si>
  <si>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</si>
  <si>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</si>
  <si>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</si>
  <si>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</si>
  <si>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</si>
  <si>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</si>
  <si>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</si>
  <si>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</si>
  <si>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</si>
  <si>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</si>
  <si>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</si>
  <si>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</si>
  <si>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</si>
  <si>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</si>
  <si>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</si>
  <si>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</si>
  <si>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</si>
  <si>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</si>
  <si>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</si>
  <si>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</si>
  <si>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</si>
  <si>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</si>
  <si>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</si>
  <si>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</si>
  <si>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</si>
  <si>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</si>
  <si>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</si>
  <si>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</si>
  <si>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</si>
  <si>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</si>
  <si>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</si>
  <si>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</si>
  <si>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</si>
  <si>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</si>
  <si>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</si>
  <si>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</si>
  <si>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</si>
  <si>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</si>
  <si>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</si>
  <si>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</si>
  <si>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</si>
  <si>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</si>
  <si>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</si>
  <si>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</si>
  <si>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</si>
  <si>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</si>
  <si>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</si>
  <si>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</si>
  <si>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</si>
  <si>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</si>
  <si>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</si>
  <si>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</si>
  <si>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</si>
  <si>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</si>
  <si>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</si>
  <si>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</si>
  <si>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</si>
  <si>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</si>
  <si>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</si>
  <si>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</si>
  <si>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</si>
  <si>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</si>
  <si>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</si>
  <si>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</si>
  <si>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</si>
  <si>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</si>
  <si>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</si>
  <si>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</si>
  <si>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</si>
  <si>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</si>
  <si>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</si>
  <si>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</si>
  <si>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</si>
  <si>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</si>
  <si>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</si>
  <si>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</si>
  <si>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</si>
  <si>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</si>
  <si>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</si>
  <si>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</si>
  <si>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</si>
  <si>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</si>
  <si>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</si>
  <si>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</si>
  <si>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</si>
  <si>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</si>
  <si>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</si>
  <si>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</si>
  <si>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</si>
  <si>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</si>
  <si>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</si>
  <si>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</si>
  <si>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</si>
  <si>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</si>
  <si>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</si>
  <si>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</si>
  <si>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</si>
  <si>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</si>
  <si>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</si>
  <si>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</si>
  <si>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</si>
  <si>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</si>
  <si>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</si>
  <si>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</si>
  <si>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</si>
  <si>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</si>
  <si>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</si>
  <si>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</si>
  <si>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</si>
  <si>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</si>
  <si>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</si>
  <si>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</si>
  <si>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</si>
  <si>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</si>
  <si>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</si>
  <si>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</si>
  <si>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</si>
  <si>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</si>
  <si>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</si>
  <si>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</si>
  <si>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</si>
  <si>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</si>
  <si>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</si>
  <si>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</si>
  <si>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</si>
  <si>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</si>
  <si>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</si>
  <si>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</si>
  <si>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</si>
  <si>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</si>
  <si>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</si>
  <si>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</si>
  <si>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</si>
  <si>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</si>
  <si>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</si>
  <si>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</si>
  <si>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</si>
  <si>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</si>
  <si>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</si>
  <si>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</si>
  <si>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</si>
  <si>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</si>
  <si>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</si>
  <si>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</si>
  <si>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</si>
  <si>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</si>
  <si>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</si>
  <si>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</si>
  <si>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</si>
  <si>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</si>
  <si>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</si>
  <si>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</si>
  <si>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</si>
  <si>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</si>
  <si>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</si>
  <si>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</si>
  <si>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</si>
  <si>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</si>
  <si>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</si>
  <si>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</si>
  <si>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</si>
  <si>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</si>
  <si>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</si>
  <si>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</si>
  <si>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</si>
  <si>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</si>
  <si>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</si>
  <si>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</si>
  <si>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</si>
  <si>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</si>
  <si>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</si>
  <si>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</si>
  <si>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</si>
  <si>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</si>
  <si>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</si>
  <si>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</si>
  <si>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</si>
  <si>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</si>
  <si>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</si>
  <si>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</si>
  <si>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</si>
  <si>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</si>
  <si>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</si>
  <si>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</si>
  <si>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</si>
  <si>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</si>
  <si>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</si>
  <si>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</si>
  <si>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</si>
  <si>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</si>
  <si>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</si>
  <si>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</si>
  <si>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</si>
  <si>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</si>
  <si>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</si>
  <si>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</si>
  <si>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</si>
  <si>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</si>
  <si>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</si>
  <si>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</si>
  <si>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</si>
  <si>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</si>
  <si>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</si>
  <si>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</si>
  <si>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</si>
  <si>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</si>
  <si>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</si>
  <si>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</si>
  <si>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</si>
  <si>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</si>
  <si>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</si>
  <si>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</si>
  <si>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</si>
  <si>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</si>
  <si>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</si>
  <si>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</si>
  <si>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</si>
  <si>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</si>
  <si>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</si>
  <si>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</si>
  <si>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</si>
  <si>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</si>
  <si>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</si>
  <si>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</si>
  <si>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</si>
  <si>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</si>
  <si>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</si>
  <si>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</si>
  <si>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</si>
  <si>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</si>
  <si>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</si>
  <si>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</si>
  <si>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</si>
  <si>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</si>
  <si>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</si>
  <si>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</si>
  <si>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</si>
  <si>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</si>
  <si>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</si>
  <si>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</si>
  <si>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</si>
  <si>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</si>
  <si>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</si>
  <si>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</si>
  <si>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</si>
  <si>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</si>
  <si>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</si>
  <si>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</si>
  <si>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</si>
  <si>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</si>
  <si>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</si>
  <si>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</si>
  <si>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</si>
  <si>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</si>
  <si>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</si>
  <si>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</si>
  <si>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</si>
  <si>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</si>
  <si>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</si>
  <si>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</si>
  <si>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</si>
  <si>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</si>
  <si>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</si>
  <si>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</si>
  <si>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</si>
  <si>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</si>
  <si>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</si>
  <si>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</si>
  <si>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</si>
  <si>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</si>
  <si>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</si>
  <si>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</si>
  <si>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</si>
  <si>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</si>
  <si>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</si>
  <si>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</si>
  <si>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</si>
  <si>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</si>
  <si>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</si>
  <si>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</si>
  <si>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</si>
  <si>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</si>
  <si>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</si>
  <si>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</si>
  <si>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</si>
  <si>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</si>
  <si>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</si>
  <si>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</si>
  <si>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</si>
  <si>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</si>
  <si>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</si>
  <si>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</si>
  <si>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</si>
  <si>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</si>
  <si>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</si>
  <si>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</si>
  <si>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</si>
  <si>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</si>
  <si>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</si>
  <si>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</si>
  <si>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</si>
  <si>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</si>
  <si>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</si>
  <si>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</si>
  <si>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</si>
  <si>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</si>
  <si>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</si>
  <si>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</si>
  <si>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</si>
  <si>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</si>
  <si>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</si>
  <si>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</si>
  <si>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</si>
  <si>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</si>
  <si>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</si>
  <si>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</si>
  <si>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</si>
  <si>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</si>
  <si>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</si>
  <si>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</si>
  <si>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</si>
  <si>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</si>
  <si>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</si>
  <si>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</si>
  <si>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</si>
  <si>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</si>
  <si>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</si>
  <si>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</si>
  <si>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</si>
  <si>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</si>
  <si>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</si>
  <si>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</si>
  <si>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</si>
  <si>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</si>
  <si>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</si>
  <si>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</si>
  <si>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</si>
  <si>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</si>
  <si>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</si>
  <si>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</si>
  <si>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</si>
  <si>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</si>
  <si>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</si>
  <si>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</si>
  <si>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</si>
  <si>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</si>
  <si>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</si>
  <si>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</si>
  <si>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</si>
  <si>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</si>
  <si>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</si>
  <si>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</si>
  <si>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</si>
  <si>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</si>
  <si>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</si>
  <si>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</si>
  <si>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</si>
  <si>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</si>
  <si>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</si>
  <si>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</si>
  <si>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</si>
  <si>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</si>
  <si>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</si>
  <si>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</si>
  <si>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</si>
  <si>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</si>
  <si>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</si>
  <si>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</si>
  <si>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</si>
  <si>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</si>
  <si>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</si>
  <si>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</si>
  <si>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</si>
  <si>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</si>
  <si>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</si>
  <si>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</si>
  <si>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</si>
  <si>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</si>
  <si>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</si>
  <si>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</si>
  <si>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</si>
  <si>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</si>
  <si>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</si>
  <si>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</si>
  <si>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</si>
  <si>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</si>
  <si>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</si>
  <si>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</si>
  <si>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</si>
  <si>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</si>
  <si>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</si>
  <si>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</si>
  <si>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</si>
  <si>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</si>
  <si>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</si>
  <si>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</si>
  <si>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</si>
  <si>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</si>
  <si>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</si>
  <si>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</si>
  <si>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</si>
  <si>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</si>
  <si>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</si>
  <si>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</si>
  <si>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</si>
  <si>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</si>
  <si>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</si>
  <si>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</si>
  <si>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</si>
  <si>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</si>
  <si>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</si>
  <si>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</si>
  <si>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</si>
  <si>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</si>
  <si>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</si>
  <si>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</si>
  <si>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</si>
  <si>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</si>
  <si>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</si>
  <si>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</si>
  <si>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</si>
  <si>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</si>
  <si>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</si>
  <si>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</si>
  <si>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</si>
  <si>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</si>
  <si>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</si>
  <si>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</si>
  <si>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</si>
  <si>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</si>
  <si>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</si>
  <si>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</si>
  <si>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</si>
  <si>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</si>
  <si>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</si>
  <si>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</si>
  <si>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</si>
  <si>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</si>
  <si>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</si>
  <si>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</si>
  <si>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</si>
  <si>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</si>
  <si>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</si>
  <si>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</si>
  <si>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</si>
  <si>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</si>
  <si>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</si>
  <si>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</si>
  <si>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</si>
  <si>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</si>
  <si>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</si>
  <si>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</si>
  <si>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</si>
  <si>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</si>
  <si>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</si>
  <si>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</si>
  <si>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</si>
  <si>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</si>
  <si>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</si>
  <si>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</si>
  <si>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</si>
  <si>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</si>
  <si>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</si>
  <si>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</si>
  <si>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</si>
  <si>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</si>
  <si>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</si>
  <si>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</si>
  <si>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</si>
  <si>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</si>
  <si>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</si>
  <si>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</si>
  <si>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</si>
  <si>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</si>
  <si>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</si>
  <si>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</si>
  <si>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</si>
  <si>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</si>
  <si>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</si>
  <si>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</si>
  <si>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</si>
  <si>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</si>
  <si>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</si>
  <si>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</si>
  <si>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</si>
  <si>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</si>
  <si>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</si>
  <si>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</si>
  <si>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</si>
  <si>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</si>
  <si>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</si>
  <si>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</si>
  <si>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</si>
  <si>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</si>
  <si>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</si>
  <si>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</si>
  <si>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</si>
  <si>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</si>
  <si>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</si>
  <si>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</si>
  <si>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</si>
  <si>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</si>
  <si>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</si>
  <si>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</si>
  <si>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</si>
  <si>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</si>
  <si>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</si>
  <si>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</si>
  <si>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</si>
  <si>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</si>
  <si>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</si>
  <si>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</si>
  <si>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</si>
  <si>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</si>
  <si>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</si>
  <si>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</si>
  <si>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</si>
  <si>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</si>
  <si>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</si>
  <si>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</si>
  <si>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</si>
  <si>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</si>
  <si>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</si>
  <si>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</si>
  <si>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</si>
  <si>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</si>
  <si>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</si>
  <si>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</si>
  <si>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</si>
  <si>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</si>
  <si>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</si>
  <si>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</si>
  <si>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</si>
  <si>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</si>
  <si>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</si>
  <si>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</si>
  <si>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</si>
  <si>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</si>
  <si>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</si>
  <si>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</si>
  <si>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</si>
  <si>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</si>
  <si>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</si>
  <si>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</si>
  <si>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</si>
  <si>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</si>
  <si>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</si>
  <si>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</si>
  <si>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</si>
  <si>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</si>
  <si>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</si>
  <si>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</si>
  <si>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</si>
  <si>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</si>
  <si>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</si>
  <si>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</si>
  <si>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</si>
  <si>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</si>
  <si>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</si>
  <si>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</si>
  <si>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</si>
  <si>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</si>
  <si>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</si>
  <si>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</si>
  <si>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</si>
  <si>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</si>
  <si>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</si>
  <si>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</si>
  <si>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</si>
  <si>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</si>
  <si>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</si>
  <si>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</si>
  <si>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</si>
  <si>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</si>
  <si>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</si>
  <si>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</si>
  <si>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</si>
  <si>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</si>
  <si>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</si>
  <si>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</si>
  <si>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</si>
  <si>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</si>
  <si>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</si>
  <si>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</si>
  <si>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</si>
  <si>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</si>
  <si>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</si>
  <si>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</si>
  <si>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</si>
  <si>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</si>
  <si>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</si>
  <si>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</si>
  <si>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</si>
  <si>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</si>
  <si>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</si>
  <si>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</si>
  <si>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</si>
  <si>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</si>
  <si>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</si>
  <si>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</si>
  <si>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</si>
  <si>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</si>
  <si>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</si>
  <si>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</si>
  <si>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</si>
  <si>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</si>
  <si>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</si>
  <si>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</si>
  <si>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</si>
  <si>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</si>
  <si>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</si>
  <si>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</si>
  <si>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</si>
  <si>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</si>
  <si>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</si>
  <si>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</si>
  <si>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</si>
  <si>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</si>
  <si>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</si>
  <si>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</si>
  <si>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</si>
  <si>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</si>
  <si>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</si>
  <si>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</si>
  <si>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</si>
  <si>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</si>
  <si>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</si>
  <si>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</si>
  <si>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</si>
  <si>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</si>
  <si>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</si>
  <si>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</si>
  <si>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</si>
  <si>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</si>
  <si>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</si>
  <si>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</si>
  <si>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</si>
  <si>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</si>
  <si>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</si>
  <si>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</si>
  <si>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</si>
  <si>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</si>
  <si>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</si>
  <si>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</si>
  <si>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</si>
  <si>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</si>
  <si>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</si>
  <si>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</si>
  <si>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</si>
  <si>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</si>
  <si>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</si>
  <si>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</si>
  <si>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</si>
  <si>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</si>
  <si>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</si>
  <si>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</si>
  <si>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</si>
  <si>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</si>
  <si>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</si>
  <si>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</si>
  <si>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</si>
  <si>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</si>
  <si>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</si>
  <si>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</si>
  <si>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</si>
  <si>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</si>
  <si>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</si>
  <si>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</si>
  <si>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</si>
  <si>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</si>
  <si>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</si>
  <si>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</si>
  <si>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</si>
  <si>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</si>
  <si>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</si>
  <si>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</si>
  <si>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</si>
  <si>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</si>
  <si>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</si>
  <si>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</si>
  <si>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</si>
  <si>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</si>
  <si>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</si>
  <si>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</si>
  <si>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</si>
  <si>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</si>
  <si>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</si>
  <si>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</si>
  <si>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</si>
  <si>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</si>
  <si>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</si>
  <si>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</si>
  <si>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</si>
  <si>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</si>
  <si>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</si>
  <si>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</si>
  <si>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</si>
  <si>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</si>
  <si>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</si>
  <si>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</si>
  <si>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</si>
  <si>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</si>
  <si>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</si>
  <si>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</si>
  <si>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</si>
  <si>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</si>
  <si>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</si>
  <si>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</si>
  <si>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</si>
  <si>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</si>
  <si>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</si>
  <si>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</si>
  <si>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</si>
  <si>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</si>
  <si>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</si>
  <si>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</si>
  <si>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</si>
  <si>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</si>
  <si>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</si>
  <si>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</si>
  <si>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</si>
  <si>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</si>
  <si>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</si>
  <si>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</si>
  <si>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</si>
  <si>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</si>
  <si>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</si>
  <si>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</si>
  <si>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</si>
  <si>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</si>
  <si>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</si>
  <si>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</si>
  <si>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</si>
  <si>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</si>
  <si>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</si>
  <si>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</si>
  <si>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</si>
  <si>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</si>
  <si>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</si>
  <si>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</si>
  <si>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</si>
  <si>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</si>
  <si>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</si>
  <si>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</si>
  <si>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</si>
  <si>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</si>
  <si>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</si>
  <si>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</si>
  <si>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</si>
  <si>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</si>
  <si>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</si>
  <si>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</si>
  <si>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</si>
  <si>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</si>
  <si>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</si>
  <si>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</si>
  <si>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</si>
  <si>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</si>
  <si>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</si>
  <si>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</si>
  <si>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</si>
  <si>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</si>
  <si>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</si>
  <si>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</si>
  <si>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</si>
  <si>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</si>
  <si>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</si>
  <si>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</si>
  <si>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</si>
  <si>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</si>
  <si>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</si>
  <si>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</si>
  <si>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</si>
  <si>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</si>
  <si>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</si>
  <si>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</si>
  <si>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</si>
  <si>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</si>
  <si>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</si>
  <si>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</si>
  <si>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</si>
  <si>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</si>
  <si>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</si>
  <si>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</si>
  <si>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</si>
  <si>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</si>
  <si>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</si>
  <si>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</si>
  <si>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</si>
  <si>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</si>
  <si>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</si>
  <si>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</si>
  <si>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</si>
  <si>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</si>
  <si>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</si>
  <si>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</si>
  <si>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</si>
  <si>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</si>
  <si>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</si>
  <si>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</si>
  <si>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</si>
  <si>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</si>
  <si>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</si>
  <si>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</si>
  <si>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</si>
  <si>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</si>
  <si>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</si>
  <si>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</si>
  <si>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</si>
  <si>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</si>
  <si>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</si>
  <si>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</si>
  <si>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</si>
  <si>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</si>
  <si>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</si>
  <si>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</si>
  <si>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</si>
  <si>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</si>
  <si>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</si>
  <si>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</si>
  <si>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</si>
  <si>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</si>
  <si>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</si>
  <si>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</si>
  <si>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</si>
  <si>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</si>
  <si>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</si>
  <si>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</si>
  <si>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</si>
  <si>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</si>
  <si>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</si>
  <si>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</si>
  <si>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</si>
  <si>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</si>
  <si>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</si>
  <si>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</si>
  <si>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</si>
  <si>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</si>
  <si>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</si>
  <si>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</si>
  <si>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</si>
  <si>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</si>
  <si>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</si>
  <si>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</si>
  <si>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</si>
  <si>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</si>
  <si>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</si>
  <si>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</si>
  <si>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</si>
  <si>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</si>
  <si>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</si>
  <si>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</si>
  <si>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</si>
  <si>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</si>
  <si>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</si>
  <si>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</si>
  <si>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</si>
  <si>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</si>
  <si>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</si>
  <si>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</si>
  <si>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</si>
  <si>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</si>
  <si>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</si>
  <si>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</si>
  <si>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</si>
  <si>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</si>
  <si>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</si>
  <si>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</si>
  <si>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</si>
  <si>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</si>
  <si>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</si>
  <si>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</si>
  <si>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</si>
  <si>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</si>
  <si>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</si>
  <si>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</si>
  <si>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</si>
  <si>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</si>
  <si>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</si>
  <si>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</si>
  <si>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</si>
  <si>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</si>
  <si>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</si>
  <si>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</si>
  <si>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</si>
  <si>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</si>
  <si>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</si>
  <si>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</si>
  <si>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</si>
  <si>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</si>
  <si>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</si>
  <si>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</si>
  <si>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</si>
  <si>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</si>
  <si>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</si>
  <si>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</si>
  <si>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</si>
  <si>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</si>
  <si>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</si>
  <si>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</si>
  <si>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</si>
  <si>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</si>
  <si>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</si>
  <si>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</si>
  <si>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</si>
  <si>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</si>
  <si>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</si>
  <si>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</si>
  <si>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</si>
  <si>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</si>
  <si>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</si>
  <si>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</si>
  <si>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</si>
  <si>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</si>
  <si>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</si>
  <si>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</si>
  <si>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</si>
  <si>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</si>
  <si>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</si>
  <si>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</si>
  <si>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</si>
  <si>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</si>
  <si>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</si>
  <si>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</si>
  <si>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</si>
  <si>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</si>
  <si>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</si>
  <si>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</si>
  <si>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</si>
  <si>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</si>
  <si>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</si>
  <si>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</si>
  <si>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</si>
  <si>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</si>
  <si>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</si>
  <si>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</si>
  <si>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</si>
  <si>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</si>
  <si>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</si>
  <si>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</si>
  <si>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</si>
  <si>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</si>
  <si>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</si>
  <si>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</si>
  <si>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</si>
  <si>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</si>
  <si>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</si>
  <si>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</si>
  <si>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</si>
  <si>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</si>
  <si>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</si>
  <si>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</si>
  <si>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</si>
  <si>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</si>
  <si>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</si>
  <si>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</si>
  <si>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</si>
  <si>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</si>
  <si>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</si>
  <si>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</si>
  <si>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</si>
  <si>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</si>
  <si>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</si>
  <si>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</si>
  <si>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</si>
  <si>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</si>
  <si>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</si>
  <si>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</si>
  <si>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</si>
  <si>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</si>
  <si>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</si>
  <si>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</si>
  <si>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</si>
  <si>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</si>
  <si>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</si>
  <si>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</si>
  <si>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</si>
  <si>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</si>
  <si>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</si>
  <si>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</si>
  <si>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</si>
  <si>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</si>
  <si>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</si>
  <si>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</si>
  <si>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</si>
  <si>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</si>
  <si>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</si>
  <si>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</si>
  <si>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</si>
  <si>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</si>
  <si>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</si>
  <si>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</si>
  <si>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</si>
  <si>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</si>
  <si>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</si>
  <si>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</si>
  <si>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</si>
  <si>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</si>
  <si>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</si>
  <si>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</si>
  <si>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</si>
  <si>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</si>
  <si>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</si>
  <si>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</si>
  <si>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</si>
  <si>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</si>
  <si>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</si>
  <si>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</si>
  <si>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</si>
  <si>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</si>
  <si>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</si>
  <si>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</si>
  <si>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</si>
  <si>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</si>
  <si>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</si>
  <si>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</si>
  <si>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</si>
  <si>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</si>
  <si>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</si>
  <si>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</si>
  <si>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</si>
  <si>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</si>
  <si>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</si>
  <si>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</si>
  <si>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</si>
  <si>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</si>
  <si>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</si>
  <si>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</si>
  <si>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</si>
  <si>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</si>
  <si>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</si>
  <si>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</si>
  <si>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</si>
  <si>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</si>
  <si>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</si>
  <si>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</si>
  <si>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</si>
  <si>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</si>
  <si>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</si>
  <si>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</si>
  <si>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</si>
  <si>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</si>
  <si>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</si>
  <si>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</si>
  <si>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</si>
  <si>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</si>
  <si>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</si>
  <si>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</si>
  <si>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</si>
  <si>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</si>
  <si>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</si>
  <si>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</si>
  <si>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</si>
  <si>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</si>
  <si>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</si>
  <si>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</si>
  <si>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</si>
  <si>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</si>
  <si>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</si>
  <si>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</si>
  <si>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</si>
  <si>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</si>
  <si>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</si>
  <si>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</si>
  <si>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</si>
  <si>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</si>
  <si>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</si>
  <si>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</si>
  <si>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</si>
  <si>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</si>
  <si>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</si>
  <si>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</si>
  <si>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</si>
  <si>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</si>
  <si>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</si>
  <si>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</si>
  <si>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</si>
  <si>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</si>
  <si>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</si>
  <si>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</si>
  <si>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</si>
  <si>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</si>
  <si>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</si>
  <si>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</si>
  <si>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</si>
  <si>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</si>
  <si>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</si>
  <si>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</si>
  <si>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</si>
  <si>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</si>
  <si>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</si>
  <si>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</si>
  <si>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</si>
  <si>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</si>
  <si>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</si>
  <si>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</si>
  <si>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</si>
  <si>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</si>
  <si>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</si>
  <si>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</si>
  <si>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</si>
  <si>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</si>
  <si>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</si>
  <si>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</si>
  <si>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</si>
  <si>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</si>
  <si>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</si>
  <si>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</si>
  <si>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</si>
  <si>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</si>
  <si>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</si>
  <si>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</si>
  <si>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</si>
  <si>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</si>
  <si>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</si>
  <si>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</si>
  <si>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</si>
  <si>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</si>
  <si>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</si>
  <si>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</si>
  <si>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</si>
  <si>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</si>
  <si>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</si>
  <si>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</si>
  <si>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</si>
  <si>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</si>
  <si>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</si>
  <si>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</si>
  <si>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</si>
  <si>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</si>
  <si>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</si>
  <si>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</si>
  <si>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</si>
  <si>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</si>
  <si>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</si>
  <si>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</si>
  <si>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</si>
  <si>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</si>
  <si>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</si>
  <si>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</si>
  <si>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</si>
  <si>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</si>
  <si>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</si>
  <si>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</si>
  <si>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</si>
  <si>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</si>
  <si>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</si>
  <si>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</si>
  <si>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</si>
  <si>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</si>
  <si>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</si>
  <si>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</si>
  <si>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</si>
  <si>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</si>
  <si>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</si>
  <si>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</si>
  <si>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</si>
  <si>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</si>
  <si>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</si>
  <si>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</si>
  <si>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</si>
  <si>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</si>
  <si>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</si>
  <si>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</si>
  <si>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</si>
  <si>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</si>
  <si>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</si>
  <si>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</si>
  <si>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</si>
  <si>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</si>
  <si>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</si>
  <si>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</si>
  <si>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</si>
  <si>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</si>
  <si>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</si>
  <si>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</si>
  <si>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</si>
  <si>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</si>
  <si>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</si>
  <si>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</si>
  <si>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</si>
  <si>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</si>
  <si>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</si>
  <si>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</si>
  <si>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</si>
  <si>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</si>
  <si>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</si>
  <si>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</si>
  <si>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</si>
  <si>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</si>
  <si>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</si>
  <si>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</si>
  <si>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</si>
  <si>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</si>
  <si>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</si>
  <si>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</si>
  <si>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</si>
  <si>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</si>
  <si>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</si>
  <si>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</si>
  <si>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</si>
  <si>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</si>
  <si>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</si>
  <si>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</si>
  <si>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</si>
  <si>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</si>
  <si>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</si>
  <si>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</si>
  <si>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</si>
  <si>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</si>
  <si>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</si>
  <si>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</si>
  <si>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</si>
  <si>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</si>
  <si>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</si>
  <si>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</si>
  <si>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</si>
  <si>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</si>
  <si>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</si>
  <si>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</si>
  <si>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</si>
  <si>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</si>
  <si>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</si>
  <si>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</si>
  <si>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</si>
  <si>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</si>
  <si>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</si>
  <si>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</si>
  <si>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</si>
  <si>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</si>
  <si>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</si>
  <si>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</si>
  <si>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</si>
  <si>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</si>
  <si>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</si>
  <si>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</si>
  <si>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</si>
  <si>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</si>
  <si>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</si>
  <si>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</si>
  <si>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</si>
  <si>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</si>
  <si>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</si>
  <si>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</si>
  <si>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</si>
  <si>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</si>
  <si>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</si>
  <si>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</si>
  <si>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</si>
  <si>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</si>
  <si>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</si>
  <si>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</si>
  <si>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</si>
  <si>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</si>
  <si>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</si>
  <si>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</si>
  <si>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</si>
  <si>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</si>
  <si>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</si>
  <si>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</si>
  <si>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</si>
  <si>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</si>
  <si>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</si>
  <si>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</si>
  <si>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</si>
  <si>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</si>
  <si>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</si>
  <si>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</si>
  <si>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</si>
  <si>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</si>
  <si>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</si>
  <si>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</si>
  <si>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</si>
  <si>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</si>
  <si>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</si>
  <si>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</si>
  <si>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</si>
  <si>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</si>
  <si>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</si>
  <si>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</si>
  <si>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</si>
  <si>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</si>
  <si>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</si>
  <si>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</si>
  <si>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</si>
  <si>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</si>
  <si>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</si>
  <si>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</si>
  <si>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</si>
  <si>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</si>
  <si>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</si>
  <si>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</si>
  <si>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</si>
  <si>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</si>
  <si>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</si>
  <si>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</si>
  <si>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</si>
  <si>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</si>
  <si>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</si>
  <si>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</si>
  <si>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</si>
  <si>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</si>
  <si>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</si>
  <si>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</si>
  <si>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</si>
  <si>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</si>
  <si>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</si>
  <si>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</si>
  <si>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</si>
  <si>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</si>
  <si>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</si>
  <si>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</si>
  <si>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</si>
  <si>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</si>
  <si>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</si>
  <si>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</si>
  <si>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</si>
  <si>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</si>
  <si>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</si>
  <si>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</si>
  <si>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</si>
  <si>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</si>
  <si>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</si>
  <si>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</si>
  <si>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</si>
  <si>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</si>
  <si>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</si>
  <si>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</si>
  <si>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</si>
  <si>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</si>
  <si>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</si>
  <si>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</si>
  <si>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</si>
  <si>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</si>
  <si>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</si>
  <si>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</si>
  <si>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</si>
  <si>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</si>
  <si>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</si>
  <si>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</si>
  <si>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</si>
  <si>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</si>
  <si>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</si>
  <si>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</si>
  <si>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</si>
  <si>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</si>
  <si>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</si>
  <si>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</si>
  <si>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</si>
  <si>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</si>
  <si>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</si>
  <si>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</si>
  <si>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</si>
  <si>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</si>
  <si>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</si>
  <si>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</si>
  <si>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</si>
  <si>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</si>
  <si>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</si>
  <si>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</si>
  <si>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</si>
  <si>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</si>
  <si>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</si>
  <si>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</si>
  <si>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</si>
  <si>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</si>
  <si>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</si>
  <si>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</si>
  <si>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</si>
  <si>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</si>
  <si>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</si>
  <si>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</si>
  <si>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</si>
  <si>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</si>
  <si>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</si>
  <si>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</si>
  <si>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</si>
  <si>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</si>
  <si>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</si>
  <si>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</si>
  <si>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</si>
  <si>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</si>
  <si>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</si>
  <si>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</si>
  <si>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</si>
  <si>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</si>
  <si>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</si>
  <si>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</si>
  <si>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</si>
  <si>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</si>
  <si>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</si>
  <si>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</si>
  <si>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</si>
  <si>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</si>
  <si>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</si>
  <si>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</si>
  <si>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</si>
  <si>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</si>
  <si>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</si>
  <si>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</si>
  <si>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</si>
  <si>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</si>
  <si>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</si>
  <si>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</si>
  <si>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</si>
  <si>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</si>
  <si>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</si>
  <si>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</si>
  <si>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</si>
  <si>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</si>
  <si>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</si>
  <si>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</si>
  <si>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</si>
  <si>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</si>
  <si>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</si>
  <si>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</si>
  <si>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</si>
  <si>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</si>
  <si>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</si>
  <si>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</si>
  <si>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</si>
  <si>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</si>
  <si>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</si>
  <si>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</si>
  <si>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</si>
  <si>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</si>
  <si>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</si>
  <si>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</si>
  <si>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</si>
  <si>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</si>
  <si>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</si>
  <si>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</si>
  <si>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</si>
  <si>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</si>
  <si>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</si>
  <si>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</si>
  <si>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</si>
  <si>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</si>
  <si>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</si>
  <si>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</si>
  <si>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</si>
  <si>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</si>
  <si>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</si>
  <si>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</si>
  <si>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</si>
  <si>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</si>
  <si>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</si>
  <si>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</si>
  <si>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</si>
  <si>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</si>
  <si>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</si>
  <si>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</si>
  <si>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</si>
  <si>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</si>
  <si>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</si>
  <si>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</si>
  <si>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</si>
  <si>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</si>
  <si>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</si>
  <si>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</si>
  <si>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</si>
  <si>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</si>
  <si>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</si>
  <si>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</si>
  <si>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</si>
  <si>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</si>
  <si>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</si>
  <si>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</si>
  <si>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</si>
  <si>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</si>
  <si>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</si>
  <si>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</si>
  <si>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</si>
  <si>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</si>
  <si>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</si>
  <si>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</si>
  <si>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</si>
  <si>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</si>
  <si>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</si>
  <si>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</si>
  <si>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</si>
  <si>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</si>
  <si>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</si>
  <si>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</si>
  <si>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</si>
  <si>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</si>
  <si>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</si>
  <si>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</si>
  <si>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</si>
  <si>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</si>
  <si>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</si>
  <si>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</si>
  <si>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</si>
  <si>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</si>
  <si>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</si>
  <si>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</si>
  <si>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</si>
  <si>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</si>
  <si>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</si>
  <si>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</si>
  <si>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</si>
  <si>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</si>
  <si>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</si>
  <si>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</si>
  <si>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</si>
  <si>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</si>
  <si>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</si>
  <si>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</si>
  <si>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</si>
  <si>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</si>
  <si>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</si>
  <si>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</si>
  <si>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</si>
  <si>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</si>
  <si>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</si>
  <si>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</si>
  <si>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</si>
  <si>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</si>
  <si>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</si>
  <si>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</si>
  <si>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</si>
  <si>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</si>
  <si>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</si>
  <si>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</si>
  <si>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</si>
  <si>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</si>
  <si>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</si>
  <si>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</si>
  <si>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</si>
  <si>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</si>
  <si>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</si>
  <si>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</si>
  <si>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</si>
  <si>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</si>
  <si>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</si>
  <si>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</si>
  <si>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</si>
  <si>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</si>
  <si>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</si>
  <si>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</si>
  <si>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</si>
  <si>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</si>
  <si>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</si>
  <si>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</si>
  <si>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</si>
  <si>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</si>
  <si>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</si>
  <si>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</si>
  <si>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</si>
  <si>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</si>
  <si>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</si>
  <si>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</si>
  <si>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</si>
  <si>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</si>
  <si>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</si>
  <si>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</si>
  <si>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</si>
  <si>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</si>
  <si>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</si>
  <si>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</si>
  <si>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</si>
  <si>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</si>
  <si>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</si>
  <si>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</si>
  <si>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</si>
  <si>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</si>
  <si>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</si>
  <si>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</si>
  <si>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</si>
  <si>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</si>
  <si>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</si>
  <si>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</si>
  <si>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</si>
  <si>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</si>
  <si>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</si>
  <si>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</si>
  <si>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</si>
  <si>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</si>
  <si>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</si>
  <si>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</si>
  <si>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</si>
  <si>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</si>
  <si>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</si>
  <si>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</si>
  <si>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</si>
  <si>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</si>
  <si>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</si>
  <si>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</si>
  <si>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</si>
  <si>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</si>
  <si>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</si>
  <si>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</si>
  <si>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</si>
  <si>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</si>
  <si>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</si>
  <si>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</si>
  <si>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</si>
  <si>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</si>
  <si>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</si>
  <si>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</si>
  <si>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</si>
  <si>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</si>
  <si>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</si>
  <si>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</si>
  <si>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</si>
  <si>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</si>
  <si>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</si>
  <si>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</si>
  <si>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</si>
  <si>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</si>
  <si>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</si>
  <si>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</si>
  <si>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</si>
  <si>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</si>
  <si>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</si>
  <si>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</si>
  <si>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</si>
  <si>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</si>
  <si>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</si>
  <si>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</si>
  <si>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</si>
  <si>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</si>
  <si>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</si>
  <si>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</si>
  <si>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</si>
  <si>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</si>
  <si>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</si>
  <si>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</si>
  <si>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</si>
  <si>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</si>
  <si>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</si>
  <si>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</si>
  <si>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</si>
  <si>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</si>
  <si>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</si>
  <si>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</si>
  <si>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</si>
  <si>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</si>
  <si>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</si>
  <si>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</si>
  <si>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</si>
  <si>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</si>
  <si>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</si>
  <si>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</si>
  <si>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</si>
  <si>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</si>
  <si>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</si>
  <si>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</si>
  <si>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</si>
  <si>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</si>
  <si>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</si>
  <si>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</si>
  <si>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</si>
  <si>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</si>
  <si>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</si>
  <si>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</si>
  <si>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</si>
  <si>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</si>
  <si>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</si>
  <si>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</si>
  <si>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</si>
  <si>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</si>
  <si>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</si>
  <si>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</si>
  <si>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</si>
  <si>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</si>
  <si>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</si>
  <si>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</si>
  <si>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</si>
  <si>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</si>
  <si>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</si>
  <si>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</si>
  <si>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</si>
  <si>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</si>
  <si>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</si>
  <si>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</si>
  <si>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</si>
  <si>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</si>
  <si>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</si>
  <si>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</si>
  <si>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</si>
  <si>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</si>
  <si>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</si>
  <si>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</si>
  <si>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</si>
  <si>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</si>
  <si>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</si>
  <si>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</si>
  <si>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</si>
  <si>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</si>
  <si>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</si>
  <si>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</si>
  <si>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</si>
  <si>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</si>
  <si>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</si>
  <si>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</si>
  <si>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</si>
  <si>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</si>
  <si>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</si>
  <si>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</si>
  <si>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</si>
  <si>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</si>
  <si>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</si>
  <si>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</si>
  <si>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</si>
  <si>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</si>
  <si>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</si>
  <si>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</si>
  <si>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</si>
  <si>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</si>
  <si>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</si>
  <si>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</si>
  <si>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</si>
  <si>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</si>
  <si>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</si>
  <si>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</si>
  <si>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</si>
  <si>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</si>
  <si>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</si>
  <si>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</si>
  <si>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</si>
  <si>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</si>
  <si>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</si>
  <si>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</si>
  <si>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</si>
  <si>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</si>
  <si>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</si>
  <si>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</si>
  <si>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</si>
  <si>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</si>
  <si>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</si>
  <si>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</si>
  <si>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</si>
  <si>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</si>
  <si>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</si>
  <si>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</si>
  <si>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</si>
  <si>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PCM-20251101-00001785</t>
  </si>
  <si>
    <t xml:space="preserve">Major </t>
  </si>
  <si>
    <t>NR Cell Unavailable at RIY0448-P2_SRAN @ Sceco // Flapping EM team checking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</si>
  <si>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</si>
  <si>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</si>
  <si>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</si>
  <si>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</si>
  <si>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PCM-20251101-00001738</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</si>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</sst>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xf numFmtId="0" fontId="9" fillId="9" borderId="14"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1" totalsRowShown="0" headerRowDxfId="48" dataDxfId="47" headerRowBorderDxfId="45" tableBorderDxfId="46" totalsRowBorderDxfId="44">
  <autoFilter ref="A1:L1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 totalsRowShown="0" headerRowDxfId="15" dataDxfId="14" headerRowBorderDxfId="12" tableBorderDxfId="13">
  <autoFilter ref="A1:L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299.94673796296411</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45962.89516388889</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45962.89516388889</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45962.89516388889</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45962.89516388889</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45962.89516388889</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45962.89516388889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45962.89516388889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45962.89516388889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45962.89516388889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45962.89516388889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45962.89516388889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45962.89516388889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45962.89516388889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45962.89516388889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45962.89516388889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45962.89516388889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45962.89516388889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45962.89516388889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45962.89516388889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45962.89516388889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45962.89516388889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45962.89516388889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45962.89516388889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45962.89516388889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45962.89516388889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45962.89516388889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45962.89516388889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45962.89516388889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45962.89516388889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45962.89516388889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45962.89516388889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45962.89516388889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45962.89516388889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45962.89516388889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45962.89516388889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45962.89516388889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45962.89516388889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45962.89516388889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45962.89516388889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45962.89516388889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45962.89516388889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45962.89516388889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45962.89516388889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45962.89516388889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45962.89516388889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45962.89516388889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45962.89516388889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45962.89516388889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45962.89516388889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45962.89516388889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45962.89516388889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45962.89516388889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45962.89516388889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45962.89516388889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45962.89516388889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45962.89516388889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45962.89516388889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45962.89516388889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45962.89516388889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45962.89516388889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45962.89516388889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45962.89516388889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45962.89516388889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45962.89516388889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45962.89516388889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45962.89516388889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45962.89516388889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45962.89516388889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45962.89516388889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45962.89516388889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45962.89516388889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45962.89516388889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45962.89516388889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45962.89516388889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45962.89516388889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45962.89516388889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45962.89516388889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45962.89516388889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45962.89516388889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45962.89516388889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45962.89516388889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45962.89516388889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45962.89516388889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45962.89516388889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45962.89516388889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45962.89516388889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45962.89516388889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45962.89516388889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45962.89516388889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45962.89516388889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45962.89516388889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45962.89516388889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45962.89516388889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45962.89516388889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45962.89516388889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45962.89516388889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45962.89516388889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45962.89516388889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45962.89516388889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45962.89516388889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45962.89516388889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45962.89516388889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45962.89516388889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45962.89516388889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45962.89516388889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45962.89516388889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45962.89516388889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45962.89516388889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45962.89516388889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45962.89516388889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45962.89516388889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45962.89516388889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45962.89516388889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45962.89516388889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45962.89516388889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45962.89516388889</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45962.89516388889</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57B0A9E5-4975-4FB4-89DB-6381CA876BAC}"/>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137.89532592592877</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4.153080555559427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45962.89516388889</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73" t="s">
        <v>39109</v>
      </c>
      <c r="B6" s="161" t="s">
        <v>27</v>
      </c>
      <c r="C6" s="161">
        <v>1</v>
      </c>
      <c r="D6" s="161" t="s">
        <v>18408</v>
      </c>
      <c r="E6" s="162" t="s">
        <v>39110</v>
      </c>
      <c r="F6" s="163">
        <v>45962.853784722225</v>
      </c>
      <c r="G6" s="164">
        <f ca="1">IFERROR(NOW()-F6,"-")</f>
        <v>4.1379166665137745E-2</v>
      </c>
      <c r="H6" s="163">
        <v>45962.841284722221</v>
      </c>
      <c r="I6" s="161" t="str">
        <f>IFERROR(VLOOKUP(D6,DB!A:F,6,0),"")</f>
        <v>SCECO</v>
      </c>
      <c r="J6" s="161" t="str">
        <f>IFERROR(VLOOKUP(D6,DB!A:G,7,0),"")</f>
        <v>Vandalized</v>
      </c>
      <c r="K6" s="165" t="s">
        <v>39111</v>
      </c>
      <c r="L6" s="161" t="str">
        <f>IFERROR(VLOOKUP(D6,DB!A:I,9,0),"")</f>
        <v>Latis</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45962.89516388889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45962.89516388889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45962.89516388889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45962.89516388889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45962.89516388889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45962.89516388889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45962.89516388889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45962.89516388889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45962.89516388889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45962.89516388889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45962.89516388889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45962.89516388889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45962.89516388889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45962.89516388889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45962.89516388889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45962.89516388889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45962.89516388889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45962.89516388889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45962.89516388889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45962.89516388889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45962.89516388889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45962.89516388889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45962.89516388889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45962.89516388889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45962.89516388889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45962.89516388889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45962.89516388889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45962.89516388889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45962.89516388889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45962.89516388889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45962.89516388889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45962.89516388889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45962.89516388889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45962.89516388889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45962.89516388889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45962.89516388889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45962.89516388889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45962.89516388889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45962.89516388889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45962.89516388889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45962.89516388889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45962.89516388889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45962.89516388889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45962.89516388889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45962.89516388889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45962.89516388889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45962.89516388889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45962.89516388889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45962.89516388889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45962.89516388889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45962.89516388889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45962.89516388889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45962.89516388889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45962.89516388889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45962.89516388889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45962.89516388889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45962.89516388889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45962.89516388889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45962.89516388889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45962.89516388889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45962.89516388889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45962.89516388889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45962.89516388889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45962.89516388889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45962.89516388889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45962.89516388889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45962.89516388889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45962.89516388889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45962.89516388889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45962.89516388889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45962.89516388889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45962.89516388889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45962.89516388889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45962.89516388889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45962.89516388889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45962.89516388889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45962.89516388889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45962.89516388889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45962.89516388889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45962.89516388889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45962.89516388889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45962.89516388889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45962.89516388889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45962.89516388889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45962.89516388889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45962.89516388889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45962.89516388889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45962.89516388889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45962.89516388889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45962.89516388889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45962.89516388889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45962.89516388889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45962.89516388889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45962.89516388889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45962.89516388889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45962.89516388889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45962.89516388889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45962.89516388889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45962.89516388889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45962.89516388889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45962.89516388889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45962.89516388889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45962.89516388889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45962.89516388889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45962.89516388889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45962.89516388889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45962.89516388889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45962.89516388889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45962.89516388889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45962.89516388889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45962.89516388889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45962.89516388889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45962.89516388889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45962.89516388889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45962.89516388889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45962.89516388889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45962.89516388889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45962.89516388889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45962.89516388889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45962.89516388889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45962.89516388889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45962.89516388889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45962.89516388889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45962.89516388889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45962.89516388889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45962.89516388889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45962.89516388889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45962.89516388889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45962.89516388889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45962.89516388889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45962.89516388889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45962.89516388889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45962.89516388889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45962.89516388889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45962.89516388889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45962.89516388889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45962.89516388889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45962.89516388889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45962.89516388889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45962.89516388889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45962.89516388889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45962.89516388889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45962.89516388889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45962.89516388889</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t="s">
        <v>18829</v>
      </c>
      <c r="E2" s="18"/>
      <c r="F2" s="20"/>
      <c r="G2" s="21">
        <f t="shared" ref="G2:G52" ca="1" si="0">IFERROR(NOW()-F2,"-")</f>
        <v>45962.89516388889</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45962.89516388889</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45962.89516388889</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45962.89516388889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45962.89516388889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45962.89516388889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45962.89516388889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45962.89516388889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45962.89516388889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45962.89516388889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45962.89516388889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45962.89516388889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45962.89516388889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45962.89516388889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45962.89516388889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45962.89516388889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45962.89516388889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45962.89516388889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45962.89516388889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45962.89516388889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45962.89516388889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45962.89516388889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45962.89516388889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45962.89516388889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45962.89516388889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45962.89516388889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45962.89516388889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45962.89516388889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45962.89516388889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45962.89516388889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45962.89516388889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45962.89516388889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45962.89516388889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45962.89516388889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45962.89516388889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45962.89516388889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45962.89516388889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45962.89516388889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45962.89516388889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45962.89516388889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45962.89516388889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45962.89516388889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45962.89516388889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45962.89516388889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45962.89516388889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45962.89516388889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45962.89516388889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45962.89516388889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45962.89516388889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45962.89516388889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45962.89516388889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45962.89516388889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45962.89516388889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45962.89516388889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45962.89516388889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45962.89516388889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45962.89516388889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45962.89516388889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45962.89516388889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45962.89516388889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45962.89516388889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45962.89516388889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45962.89516388889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45962.89516388889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45962.89516388889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45962.89516388889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45962.89516388889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45962.89516388889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45962.89516388889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45962.89516388889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45962.89516388889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45962.89516388889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45962.89516388889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45962.89516388889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45962.89516388889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45962.89516388889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45962.89516388889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45962.89516388889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45962.89516388889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45962.89516388889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45962.89516388889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45962.89516388889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45962.89516388889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45962.89516388889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45962.89516388889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45962.89516388889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45962.89516388889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45962.89516388889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45962.89516388889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45962.89516388889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45962.89516388889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45962.89516388889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45962.89516388889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45962.89516388889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45962.89516388889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45962.89516388889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45962.89516388889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45962.89516388889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45962.89516388889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45962.89516388889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45962.89516388889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45962.89516388889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45962.89516388889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45962.89516388889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45962.89516388889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45962.89516388889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45962.89516388889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45962.89516388889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45962.89516388889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45962.89516388889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45962.89516388889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45962.89516388889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45962.89516388889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45962.89516388889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45962.89516388889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45962.89516388889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45962.89516388889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45962.89516388889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45962.89516388889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45962.89516388889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45962.89516388889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45962.89516388889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45962.89516388889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45962.89516388889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45962.89516388889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45962.89516388889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45962.89516388889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45962.89516388889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45962.89516388889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45962.89516388889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45962.89516388889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45962.89516388889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45962.89516388889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45962.89516388889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45962.89516388889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45962.89516388889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45962.89516388889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45962.89516388889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45962.89516388889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45962.89516388889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45962.89516388889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45962.89516388889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45962.89516388889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45962.89516388889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45962.89516388889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45962.89516388889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45962.89516388889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45962.89516388889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45962.89516388889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45962.89516388889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45962.89516388889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45962.89516388889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45962.89516388889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45962.89516388889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45962.89516388889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45962.89516388889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45962.89516388889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45962.89516388889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45962.89516388889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45962.89516388889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45962.89516388889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45962.89516388889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45962.89516388889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45962.89516388889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45962.89516388889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45962.89516388889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45962.89516388889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45962.89516388889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45962.89516388889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45962.89516388889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45962.89516388889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45962.89516388889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45962.89516388889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45962.89516388889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45962.89516388889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45962.89516388889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45962.89516388889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45962.89516388889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45962.89516388889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45962.89516388889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45962.89516388889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45962.89516388889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45962.89516388889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45962.89516388889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45962.89516388889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45962.89516388889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45962.89516388889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45962.89516388889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45962.89516388889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45962.89516388889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45962.89516388889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45962.89516388889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45962.89516388889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45962.89516388889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45962.89516388889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45962.89516388889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45962.89516388889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45962.89516388889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45962.89516388889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45962.89516388889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45962.89516388889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45962.89516388889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45962.89516388889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45962.89516388889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45962.89516388889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45962.89516388889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45962.89516388889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45962.89516388889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45962.89516388889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45962.89516388889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45962.89516388889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45962.89516388889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45962.89516388889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45962.89516388889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45962.89516388889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45962.89516388889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45962.89516388889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45962.89516388889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45962.89516388889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45962.89516388889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45962.89516388889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45962.89516388889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45962.89516388889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45962.89516388889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45962.89516388889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45962.89516388889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45962.89516388889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45962.89516388889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45962.89516388889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45962.89516388889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45962.89516388889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45962.89516388889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45962.89516388889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45962.89516388889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45962.89516388889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45962.89516388889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45962.89516388889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45962.89516388889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45962.89516388889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45962.89516388889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45962.89516388889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45962.89516388889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45962.89516388889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45962.89516388889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45962.89516388889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45962.89516388889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45962.89516388889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45962.89516388889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45962.89516388889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45962.89516388889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45962.89516388889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45962.89516388889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45962.89516388889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45962.89516388889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45962.89516388889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45962.89516388889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45962.89516388889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45962.89516388889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45962.89516388889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45962.89516388889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45962.89516388889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45962.89516388889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45962.89516388889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45962.89516388889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45962.89516388889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45962.89516388889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45962.89516388889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45962.89516388889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45962.89516388889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45962.89516388889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45962.89516388889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45962.89516388889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45962.89516388889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45962.89516388889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45962.89516388889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45962.89516388889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45962.89516388889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45962.89516388889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45962.89516388889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45962.89516388889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45962.89516388889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45962.89516388889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45962.89516388889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45962.89516388889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45962.89516388889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45962.89516388889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45962.89516388889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45962.89516388889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45962.89516388889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45962.89516388889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45962.89516388889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45962.89516388889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45962.89516388889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45962.89516388889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45962.89516388889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45962.89516388889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45962.89516388889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45962.89516388889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45962.89516388889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45962.89516388889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45962.89516388889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45962.89516388889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45962.89516388889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45962.89516388889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45962.89516388889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45962.89516388889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45962.89516388889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45962.89516388889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45962.89516388889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45962.89516388889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45962.89516388889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45962.89516388889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45962.89516388889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45962.89516388889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45962.89516388889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45962.89516388889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45962.89516388889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45962.89516388889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45962.89516388889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45962.89516388889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45962.89516388889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45962.89516388889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45962.89516388889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45962.89516388889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45962.89516388889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45962.89516388889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45962.89516388889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45962.89516388889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45962.89516388889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45962.89516388889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45962.89516388889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45962.89516388889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45962.89516388889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45962.89516388889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45962.89516388889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45962.89516388889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45962.89516388889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45962.89516388889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45962.89516388889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45962.89516388889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45962.89516388889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45962.89516388889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45962.89516388889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45962.89516388889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45962.89516388889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45962.89516388889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45962.89516388889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45962.89516388889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45962.89516388889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45962.89516388889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45962.89516388889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45962.89516388889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45962.89516388889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45962.89516388889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45962.89516388889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45962.89516388889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45962.89516388889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45962.89516388889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45962.89516388889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45962.89516388889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45962.89516388889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45962.89516388889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45962.89516388889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45962.89516388889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45962.89516388889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45962.89516388889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45962.89516388889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45962.89516388889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45962.89516388889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45962.89516388889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45962.89516388889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45962.89516388889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45962.89516388889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45962.89516388889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45962.89516388889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45962.89516388889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45962.89516388889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45962.89516388889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45962.89516388889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45962.89516388889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45962.89516388889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45962.89516388889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45962.89516388889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45962.89516388889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45962.89516388889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45962.89516388889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45962.89516388889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45962.89516388889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45962.89516388889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45962.89516388889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45962.89516388889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45962.89516388889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45962.89516388889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45962.89516388889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45962.89516388889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45962.89516388889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45962.89516388889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45962.89516388889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45962.89516388889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45962.89516388889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45962.89516388889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45962.89516388889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45962.89516388889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45962.89516388889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45962.89516388889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45962.89516388889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45962.89516388889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45962.89516388889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45962.89516388889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45962.89516388889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45962.89516388889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45962.89516388889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45962.89516388889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45962.89516388889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45962.89516388889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45962.89516388889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45962.89516388889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45962.89516388889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45962.89516388889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45962.89516388889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45962.89516388889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45962.89516388889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45962.89516388889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45962.89516388889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45962.89516388889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45962.89516388889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45962.89516388889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45962.89516388889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45962.89516388889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45962.89516388889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45962.89516388889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45962.89516388889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45962.89516388889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45962.89516388889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45962.89516388889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45962.89516388889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45962.89516388889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45962.89516388889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45962.89516388889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45962.89516388889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45962.89516388889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45962.89516388889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45962.89516388889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45962.89516388889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45962.89516388889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45962.89516388889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45962.89516388889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45962.89516388889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45962.89516388889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45962.89516388889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45962.89516388889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45962.89516388889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45962.89516388889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45962.89516388889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45962.89516388889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45962.89516388889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45962.89516388889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45962.89516388889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45962.89516388889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45962.89516388889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45962.89516388889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45962.89516388889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45962.89516388889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45962.89516388889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45962.89516388889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45962.89516388889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45962.89516388889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45962.89516388889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45962.89516388889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45962.89516388889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45962.89516388889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45962.89516388889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45962.89516388889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45962.89516388889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45962.89516388889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45962.89516388889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45962.89516388889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45962.89516388889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45962.89516388889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45962.89516388889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45962.89516388889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45962.89516388889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45962.89516388889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45962.89516388889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45962.89516388889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45962.89516388889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45962.89516388889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45962.89516388889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45962.89516388889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45962.89516388889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45962.89516388889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45962.89516388889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45962.89516388889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45962.89516388889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45962.89516388889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45962.89516388889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45962.89516388889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45962.89516388889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45962.89516388889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45962.89516388889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45962.89516388889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45962.89516388889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45962.89516388889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45962.89516388889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45962.89516388889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45962.89516388889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45962.89516388889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45962.89516388889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45962.89516388889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45962.89516388889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45962.89516388889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45962.89516388889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45962.89516388889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45962.89516388889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45962.89516388889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45962.89516388889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45962.89516388889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45962.89516388889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45962.89516388889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45962.89516388889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45962.89516388889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45962.89516388889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45962.89516388889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45962.89516388889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45962.89516388889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45962.89516388889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45962.89516388889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45962.89516388889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45962.89516388889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45962.89516388889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45962.89516388889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45962.89516388889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45962.89516388889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45962.89516388889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45962.89516388889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45962.89516388889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45962.89516388889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45962.89516388889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45962.89516388889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45962.89516388889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45962.89516388889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45962.89516388889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45962.89516388889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45962.89516388889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45962.89516388889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45962.89516388889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45962.89516388889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45962.89516388889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45962.89516388889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45962.89516388889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45962.89516388889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45962.89516388889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45962.89516388889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45962.89516388889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45962.89516388889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45962.89516388889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45962.89516388889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45962.89516388889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45962.89516388889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45962.89516388889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45962.89516388889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45962.89516388889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45962.89516388889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45962.89516388889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45962.89516388889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45962.89516388889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45962.89516388889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45962.89516388889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45962.89516388889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45962.89516388889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45962.89516388889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45962.89516388889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45962.89516388889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45962.89516388889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45962.89516388889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45962.89516388889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45962.89516388889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45962.89516388889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45962.89516388889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45962.89516388889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45962.89516388889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45962.89516388889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45962.89516388889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45962.89516388889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45962.89516388889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45962.89516388889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45962.89516388889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45962.89516388889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45962.89516388889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45962.89516388889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45962.89516388889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45962.89516388889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45962.89516388889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45962.89516388889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45962.89516388889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45962.89516388889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45962.89516388889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45962.89516388889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45962.89516388889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45962.89516388889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45962.89516388889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45962.89516388889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45962.89516388889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45962.89516388889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45962.89516388889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45962.89516388889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45962.89516388889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45962.89516388889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45962.89516388889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45962.89516388889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45962.89516388889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45962.89516388889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45962.89516388889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45962.89516388889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45962.89516388889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45962.89516388889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45962.89516388889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45962.89516388889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45962.89516388889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45962.89516388889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45962.89516388889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45962.89516388889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45962.89516388889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45962.89516388889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45962.89516388889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45962.89516388889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45962.89516388889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45962.89516388889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45962.89516388889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45962.89516388889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45962.89516388889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45962.89516388889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45962.89516388889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45962.89516388889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45962.89516388889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45962.89516388889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45962.89516388889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45962.89516388889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45962.89516388889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45962.89516388889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45962.89516388889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45962.89516388889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45962.89516388889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45962.89516388889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45962.89516388889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45962.89516388889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45962.89516388889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45962.89516388889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45962.89516388889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45962.89516388889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45962.89516388889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45962.89516388889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45962.89516388889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45962.89516388889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45962.89516388889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45962.89516388889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45962.89516388889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45962.89516388889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45962.89516388889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45962.89516388889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45962.89516388889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45962.89516388889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45962.89516388889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45962.89516388889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45962.89516388889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45962.89516388889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45962.89516388889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45962.89516388889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45962.89516388889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45962.89516388889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45962.89516388889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45962.89516388889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45962.89516388889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45962.89516388889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45962.89516388889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45962.89516388889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45962.89516388889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45962.89516388889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45962.89516388889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45962.89516388889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45962.89516388889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45962.89516388889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45962.89516388889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45962.89516388889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45962.89516388889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45962.89516388889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45962.89516388889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45962.89516388889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45962.89516388889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45962.89516388889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45962.89516388889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45962.89516388889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45962.89516388889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45962.89516388889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45962.89516388889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45962.89516388889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45962.89516388889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45962.89516388889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45962.89516388889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45962.89516388889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45962.89516388889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45962.89516388889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45962.89516388889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45962.89516388889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45962.89516388889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45962.89516388889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45962.89516388889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45962.89516388889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45962.89516388889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45962.89516388889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45962.89516388889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45962.89516388889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45962.89516388889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45962.89516388889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45962.89516388889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45962.89516388889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45962.89516388889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45962.89516388889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45962.89516388889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45962.89516388889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45962.89516388889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45962.89516388889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45962.89516388889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45962.89516388889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45962.89516388889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45962.89516388889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45962.89516388889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45962.89516388889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45962.89516388889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45962.89516388889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45962.89516388889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45962.89516388889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45962.89516388889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45962.89516388889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45962.89516388889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45962.89516388889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45962.89516388889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45962.89516388889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45962.89516388889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45962.89516388889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45962.89516388889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45962.89516388889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45962.89516388889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45962.89516388889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45962.89516388889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45962.89516388889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45962.89516388889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45962.89516388889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45962.89516388889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45962.89516388889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45962.89516388889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45962.89516388889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45962.89516388889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45962.89516388889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45962.89516388889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45962.89516388889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45962.89516388889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45962.89516388889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45962.89516388889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45962.89516388889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45962.89516388889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45962.89516388889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45962.89516388889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45962.89516388889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45962.89516388889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45962.89516388889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45962.89516388889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45962.89516388889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45962.89516388889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45962.89516388889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45962.89516388889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45962.89516388889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45962.89516388889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45962.89516388889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45962.89516388889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45962.89516388889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45962.89516388889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45962.89516388889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45962.89516388889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45962.89516388889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45962.89516388889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45962.89516388889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45962.89516388889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45962.89516388889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45962.89516388889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45962.89516388889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45962.89516388889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45962.89516388889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45962.89516388889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45962.89516388889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45962.89516388889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45962.89516388889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45962.89516388889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45962.89516388889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45962.89516388889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45962.89516388889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45962.89516388889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45962.89516388889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45962.89516388889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45962.89516388889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45962.89516388889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45962.89516388889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45962.89516388889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45962.89516388889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45962.89516388889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45962.89516388889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45962.89516388889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45962.89516388889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45962.89516388889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45962.89516388889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45962.89516388889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45962.89516388889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45962.89516388889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45962.89516388889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45962.89516388889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45962.89516388889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45962.89516388889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45962.89516388889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45962.89516388889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45962.89516388889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45962.89516388889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45962.89516388889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45962.89516388889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45962.89516388889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45962.89516388889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45962.89516388889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45962.89516388889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45962.89516388889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45962.89516388889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45962.89516388889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45962.89516388889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45962.89516388889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45962.89516388889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45962.89516388889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45962.89516388889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45962.89516388889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45962.89516388889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45962.89516388889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45962.89516388889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45962.89516388889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45962.89516388889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45962.89516388889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45962.89516388889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45962.89516388889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45962.89516388889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45962.89516388889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45962.89516388889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45962.89516388889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45962.89516388889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45962.89516388889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45962.89516388889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45962.89516388889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45962.89516388889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45962.89516388889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45962.89516388889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45962.89516388889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45962.89516388889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45962.89516388889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45962.89516388889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45962.89516388889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45962.89516388889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45962.89516388889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45962.89516388889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45962.89516388889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45962.89516388889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45962.89516388889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45962.89516388889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45962.89516388889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45962.89516388889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45962.89516388889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45962.89516388889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45962.89516388889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45962.89516388889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45962.89516388889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45962.89516388889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45962.89516388889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45962.89516388889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45962.89516388889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45962.89516388889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45962.89516388889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45962.89516388889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45962.89516388889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45962.89516388889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45962.89516388889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45962.89516388889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45962.89516388889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45962.89516388889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45962.89516388889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45962.89516388889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45962.89516388889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45962.89516388889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45962.89516388889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45962.89516388889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45962.89516388889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45962.89516388889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45962.89516388889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45962.89516388889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45962.89516388889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45962.89516388889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45962.89516388889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45962.89516388889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45962.89516388889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45962.89516388889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45962.89516388889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45962.89516388889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45962.89516388889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45962.89516388889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45962.89516388889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45962.89516388889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45962.89516388889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45962.89516388889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45962.89516388889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45962.89516388889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45962.89516388889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45962.89516388889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45962.89516388889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45962.89516388889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45962.89516388889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45962.89516388889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45962.89516388889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45962.89516388889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45962.89516388889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45962.89516388889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45962.89516388889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45962.89516388889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45962.89516388889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45962.89516388889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45962.89516388889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45962.89516388889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45962.89516388889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45962.89516388889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45962.89516388889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45962.89516388889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45962.89516388889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45962.89516388889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45962.89516388889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45962.89516388889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45962.89516388889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45962.89516388889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45962.89516388889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45962.89516388889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45962.89516388889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45962.89516388889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45962.89516388889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45962.89516388889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45962.89516388889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45962.89516388889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45962.89516388889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45962.89516388889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45962.89516388889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45962.89516388889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45962.89516388889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45962.89516388889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45962.89516388889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45962.89516388889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45962.89516388889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45962.89516388889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45962.89516388889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45962.89516388889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45962.89516388889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45962.89516388889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45962.89516388889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45962.89516388889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45962.89516388889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45962.89516388889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45962.89516388889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45962.89516388889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45962.89516388889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45962.89516388889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45962.89516388889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45962.89516388889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45962.89516388889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45962.89516388889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45962.89516388889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45962.89516388889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45962.89516388889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45962.89516388889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45962.89516388889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45962.89516388889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45962.89516388889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45962.89516388889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45962.89516388889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45962.89516388889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45962.89516388889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45962.89516388889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45962.89516388889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45962.89516388889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45962.89516388889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45962.89516388889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45962.89516388889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45962.89516388889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45962.89516388889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45962.89516388889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45962.89516388889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45962.89516388889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45962.89516388889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45962.89516388889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45962.89516388889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45962.89516388889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45962.89516388889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45962.89516388889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45962.89516388889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45962.89516388889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45962.89516388889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45962.89516388889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45962.89516388889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45962.89516388889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45962.89516388889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45962.89516388889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45962.89516388889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45962.89516388889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45962.89516388889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45962.89516388889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45962.89516388889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45962.89516388889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45962.89516388889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45962.89516388889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45962.89516388889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45962.89516388889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45962.89516388889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45962.89516388889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45962.89516388889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45962.89516388889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45962.89516388889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45962.89516388889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45962.89516388889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45962.89516388889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45962.89516388889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45962.89516388889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45962.89516388889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45962.89516388889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45962.89516388889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45962.89516388889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45962.89516388889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45962.89516388889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45962.89516388889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45962.89516388889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45962.89516388889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45962.89516388889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45962.89516388889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45962.89516388889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45962.89516388889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45962.89516388889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45962.89516388889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45962.89516388889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45962.89516388889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45962.89516388889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45962.89516388889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45962.89516388889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45962.89516388889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45962.89516388889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45962.89516388889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45962.89516388889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45962.89516388889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45962.89516388889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45962.89516388889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45962.89516388889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45962.89516388889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45962.89516388889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45962.89516388889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45962.89516388889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45962.89516388889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45962.89516388889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45962.89516388889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45962.89516388889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45962.89516388889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45962.89516388889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45962.89516388889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45962.89516388889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45962.89516388889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45962.89516388889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45962.89516388889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45962.89516388889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45962.89516388889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45962.89516388889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45962.89516388889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45962.89516388889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45962.89516388889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45962.89516388889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45962.89516388889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45962.89516388889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45962.89516388889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45962.89516388889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45962.89516388889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45962.89516388889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45962.89516388889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45962.89516388889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45962.89516388889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45962.89516388889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45962.89516388889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259.41444629629405</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1.926413888890238</v>
      </c>
      <c r="H3" s="122">
        <v>45960.963101851848</v>
      </c>
      <c r="I3" s="118" t="str">
        <f>IFERROR(VLOOKUP(D3,DB!A:F,6,0),"")</f>
        <v>SCECO</v>
      </c>
      <c r="J3" s="118" t="str">
        <f>IFERROR(VLOOKUP(D3,DB!A:G,7,0),"")</f>
        <v>Weak</v>
      </c>
      <c r="K3" s="124" t="s">
        <v>39115</v>
      </c>
      <c r="L3" s="120" t="str">
        <f>IFERROR(VLOOKUP(D3,DB!A:I,9,0),"")</f>
        <v>Latis</v>
      </c>
    </row>
    <row r="4" spans="1:16" ht="15" customHeight="1">
      <c r="A4" s="118" t="s">
        <v>39116</v>
      </c>
      <c r="B4" s="118" t="str">
        <f>IFERROR(VLOOKUP(D4,DB!A:K,11,0),"")</f>
        <v>R4</v>
      </c>
      <c r="C4" s="119">
        <v>2</v>
      </c>
      <c r="D4" s="120" t="s">
        <v>28058</v>
      </c>
      <c r="E4" s="121" t="s">
        <v>39100</v>
      </c>
      <c r="F4" s="122">
        <v>45962.875289351854</v>
      </c>
      <c r="G4" s="123">
        <f ca="1">IFERROR(NOW()-F4,"")</f>
        <v>1.9874537036230322E-2</v>
      </c>
      <c r="H4" s="122">
        <v>45962.869039351855</v>
      </c>
      <c r="I4" s="118" t="str">
        <f>IFERROR(VLOOKUP(D4,DB!A:F,6,0),"")</f>
        <v>Generator-SG</v>
      </c>
      <c r="J4" s="118" t="str">
        <f>IFERROR(VLOOKUP(D4,DB!A:G,7,0),"")</f>
        <v>Good</v>
      </c>
      <c r="K4" s="124" t="s">
        <v>39117</v>
      </c>
      <c r="L4" s="120" t="str">
        <f>IFERROR(VLOOKUP(D4,DB!A:I,9,0),"")</f>
        <v>Latis</v>
      </c>
    </row>
    <row r="5" spans="1:16" ht="15" customHeight="1">
      <c r="A5" s="118"/>
      <c r="B5" s="118" t="str">
        <f>IFERROR(VLOOKUP(D5,DB!A:K,11,0),"")</f>
        <v/>
      </c>
      <c r="C5" s="119"/>
      <c r="D5" s="120"/>
      <c r="E5" s="121"/>
      <c r="F5" s="122"/>
      <c r="G5" s="123">
        <f ca="1">IFERROR(NOW()-F5,"")</f>
        <v>45962.89516388889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45962.89516388889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45962.89516388889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45962.89516388889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45962.89516388889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45962.89516388889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45962.89516388889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45962.89516388889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45962.89516388889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45962.89516388889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45962.89516388889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45962.89516388889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45962.89516388889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45962.89516388889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45962.89516388889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45962.89516388889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45962.89516388889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45962.89516388889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45962.89516388889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45962.89516388889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45962.89516388889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45962.89516388889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45962.89516388889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45962.89516388889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45962.89516388889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45962.89516388889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45962.89516388889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45962.89516388889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45962.89516388889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45962.89516388889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45962.89516388889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45962.89516388889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45962.89516388889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45962.89516388889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45962.89516388889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45962.89516388889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45962.89516388889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45962.89516388889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45962.89516388889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45962.89516388889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45962.89516388889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45962.89516388889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45962.89516388889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45962.89516388889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45962.89516388889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45962.89516388889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45962.89516388889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45962.89516388889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45962.89516388889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45962.89516388889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45962.89516388889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45962.89516388889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45962.89516388889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45962.89516388889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45962.89516388889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45962.89516388889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45962.89516388889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45962.89516388889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45962.89516388889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45962.89516388889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45962.89516388889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45962.89516388889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45962.89516388889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45962.89516388889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45962.89516388889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45962.89516388889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45962.89516388889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45962.89516388889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45962.89516388889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45962.89516388889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45962.89516388889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45962.89516388889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45962.89516388889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45962.89516388889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45962.89516388889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45962.89516388889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45962.89516388889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45962.89516388889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45962.89516388889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45962.89516388889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45962.89516388889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45962.89516388889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45962.89516388889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45962.89516388889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45962.89516388889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45962.89516388889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45962.89516388889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45962.89516388889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45962.89516388889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45962.89516388889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45962.89516388889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45962.89516388889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45962.89516388889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45962.89516388889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45962.89516388889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45962.89516388889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45962.89516388889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45962.89516388889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45962.89516388889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45962.89516388889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45962.89516388889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45962.89516388889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45962.89516388889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45962.89516388889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45962.89516388889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45962.89516388889</v>
      </c>
      <c r="H110" s="122"/>
      <c r="I110" s="118" t="str">
        <f>IFERROR(VLOOKUP(D110,DB!A:F,6,0),"")</f>
        <v/>
      </c>
      <c r="J110" s="118" t="str">
        <f>IFERROR(VLOOKUP(D110,DB!A:G,7,0),"")</f>
        <v/>
      </c>
      <c r="K110" s="124"/>
      <c r="L110" s="120" t="str">
        <f>IFERROR(VLOOKUP(D110,DB!A:I,9,0),"")</f>
        <v/>
      </c>
    </row>
    <row r="111" spans="1:12" ht="15" customHeight="1">
      <c r="A111" s="125"/>
      <c r="B111" s="125" t="str">
        <f>IFERROR(VLOOKUP(D111,DB!A:K,11,0),"")</f>
        <v/>
      </c>
      <c r="C111" s="126"/>
      <c r="D111" s="127"/>
      <c r="E111" s="128"/>
      <c r="F111" s="129"/>
      <c r="G111" s="130">
        <f ca="1">IFERROR(NOW()-F111,"")</f>
        <v>45962.89516388889</v>
      </c>
      <c r="H111" s="129"/>
      <c r="I111" s="125" t="str">
        <f>IFERROR(VLOOKUP(D111,DB!A:F,6,0),"")</f>
        <v/>
      </c>
      <c r="J111" s="125" t="str">
        <f>IFERROR(VLOOKUP(D111,DB!A:G,7,0),"")</f>
        <v/>
      </c>
      <c r="K111" s="131"/>
      <c r="L111" s="127" t="str">
        <f>IFERROR(VLOOKUP(D111,DB!A:I,9,0),"")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71.063103703701927</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39100</v>
      </c>
      <c r="F3" s="38">
        <v>45926.188877314817</v>
      </c>
      <c r="G3" s="143">
        <f t="shared" ref="G3" ca="1" si="0">IFERROR(NOW()-F3,"")</f>
        <v>36.706286574073602</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39100</v>
      </c>
      <c r="F4" s="152">
        <v>45948.661111111112</v>
      </c>
      <c r="G4" s="153">
        <f ca="1">IFERROR(NOW()-F4,"")</f>
        <v>14.234052777777833</v>
      </c>
      <c r="H4" s="152">
        <v>45948.661111111112</v>
      </c>
      <c r="I4" s="151" t="str">
        <f>IFERROR(VLOOKUP(D4,DB!A:F,6,0),"")</f>
        <v>SCECO</v>
      </c>
      <c r="J4" s="151" t="str">
        <f>IFERROR(VLOOKUP(D4,DB!A:G,7,0),"")</f>
        <v>Dead</v>
      </c>
      <c r="K4" s="151" t="s">
        <v>39123</v>
      </c>
      <c r="L4" s="151" t="str">
        <f>IFERROR(VLOOKUP(D4,DB!A:I,9,0),"")</f>
        <v>Latis</v>
      </c>
    </row>
    <row r="5" spans="1:13" ht="15">
      <c r="A5" s="151"/>
      <c r="B5" s="151" t="str">
        <f>IFERROR(VLOOKUP(D5,DB!A:K,11,0),"")</f>
        <v/>
      </c>
      <c r="C5" s="151"/>
      <c r="D5" s="151"/>
      <c r="E5" s="151"/>
      <c r="F5" s="152"/>
      <c r="G5" s="153">
        <f ca="1">IFERROR(NOW()-F5,"")</f>
        <v>45962.89516388889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45962.89516388889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45962.89516388889</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45962.89516388889</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45962.89516388889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45962.89516388889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45962.89516388889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45962.89516388889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45962.89516388889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45962.89516388889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45962.89516388889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45962.89516388889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45962.89516388889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45962.89516388889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45962.89516388889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45962.89516388889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45962.89516388889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45962.89516388889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45962.89516388889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45962.89516388889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45962.89516388889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45962.89516388889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45962.89516388889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45962.89516388889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45962.89516388889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45962.89516388889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45962.89516388889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45962.89516388889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45962.89516388889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45962.89516388889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45962.89516388889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45962.89516388889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45962.89516388889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45962.89516388889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45962.89516388889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45962.89516388889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45962.89516388889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45962.89516388889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45962.89516388889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45962.89516388889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45962.89516388889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45962.89516388889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45962.89516388889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45962.89516388889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45962.89516388889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45962.89516388889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45962.89516388889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45962.89516388889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45962.89516388889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45962.89516388889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45962.89516388889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45962.89516388889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45962.89516388889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45962.89516388889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45962.89516388889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45962.89516388889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45962.89516388889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45962.89516388889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45962.89516388889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45962.89516388889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45962.89516388889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45962.89516388889</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45962.89516388889</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45962.89516388889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45962.89516388889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45962.89516388889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45962.89516388889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45962.89516388889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45962.89516388889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45962.89516388889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45962.89516388889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45962.89516388889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45962.89516388889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45962.89516388889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45962.89516388889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45962.89516388889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45962.89516388889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45962.89516388889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45962.89516388889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45962.89516388889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45962.89516388889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45962.89516388889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45962.89516388889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45962.89516388889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45962.89516388889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45962.89516388889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45962.89516388889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45962.89516388889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45962.89516388889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45962.89516388889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45962.89516388889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45962.89516388889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45962.89516388889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45962.89516388889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45962.89516388889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45962.89516388889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45962.89516388889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45962.89516388889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45962.89516388889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45962.89516388889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45962.89516388889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45962.89516388889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45962.89516388889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45962.89516388889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45962.89516388889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45962.89516388889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45962.89516388889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45962.89516388889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45962.89516388889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45962.89516388889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45962.89516388889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45962.89516388889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45962.89516388889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45962.89516388889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45962.89516388889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45962.89516388889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45962.89516388889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45962.89516388889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45962.89516388889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45962.89516388889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45962.89516388889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45962.89516388889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45962.89516388889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45962.89516388889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45962.89516388889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45962.89516388889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45962.89516388889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45962.89516388889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45962.89516388889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45962.89516388889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45962.89516388889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45962.89516388889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45962.89516388889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45962.89516388889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45962.89516388889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45962.89516388889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45962.89516388889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45962.89516388889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45962.89516388889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45962.89516388889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45962.89516388889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45962.89516388889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45962.89516388889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45962.89516388889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45962.89516388889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45962.89516388889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45962.89516388889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45962.89516388889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45962.89516388889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45962.89516388889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45962.89516388889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45962.89516388889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45962.89516388889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45962.89516388889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45962.89516388889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45962.89516388889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45962.89516388889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45962.89516388889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45962.89516388889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45962.89516388889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45962.89516388889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45962.89516388889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45962.89516388889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45962.89516388889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45962.89516388889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45962.89516388889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45962.89516388889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45962.89516388889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45962.89516388889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45962.89516388889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45962.89516388889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45962.89516388889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45962.89516388889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45962.89516388889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45962.89516388889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45962.89516388889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45962.89516388889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45962.89516388889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45962.89516388889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45962.89516388889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45962.89516388889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45962.89516388889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45962.89516388889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45962.89516388889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45962.89516388889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45962.89516388889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45962.89516388889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45962.89516388889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45962.89516388889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45962.89516388889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45962.89516388889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45962.89516388889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45962.89516388889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45962.89516388889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45962.89516388889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45962.89516388889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45962.89516388889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45962.89516388889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45962.89516388889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45962.89516388889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45962.89516388889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45962.89516388889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45962.89516388889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45962.89516388889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45962.89516388889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45962.89516388889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45962.89516388889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45962.89516388889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45962.89516388889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45962.89516388889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45962.89516388889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45962.89516388889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45962.89516388889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45962.89516388889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45962.89516388889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45962.89516388889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45962.89516388889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45962.89516388889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45962.89516388889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45962.89516388889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45962.89516388889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45962.89516388889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45962.89516388889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45962.89516388889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45962.89516388889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45962.89516388889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45962.89516388889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45962.89516388889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45962.89516388889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45962.89516388889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45962.89516388889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45962.89516388889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45962.89516388889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45962.89516388889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45962.89516388889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45962.89516388889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45962.89516388889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45962.89516388889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45962.89516388889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45962.89516388889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45962.89516388889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45962.89516388889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45962.89516388889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45962.89516388889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45962.89516388889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45962.89516388889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45962.89516388889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45962.89516388889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45962.89516388889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45962.89516388889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45962.89516388889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45962.89516388889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45962.89516388889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45962.89516388889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45962.89516388889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45962.89516388889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45962.89516388889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45962.89516388889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45962.89516388889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45962.89516388889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45962.89516388889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45962.89516388889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45962.89516388889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45962.89516388889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45962.89516388889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45962.89516388889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45962.89516388889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45962.89516388889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45962.89516388889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45962.89516388889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45962.89516388889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45962.89516388889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45962.89516388889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45962.89516388889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45962.89516388889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45962.89516388889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45962.89516388889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45962.89516388889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45962.89516388889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45962.89516388889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45962.89516388889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45962.89516388889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45962.89516388889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45962.89516388889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45962.89516388889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45962.89516388889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45962.89516388889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45962.89516388889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45962.89516388889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45962.89516388889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45962.89516388889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45962.89516388889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45962.89516388889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45962.89516388889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45962.89516388889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45962.89516388889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45962.89516388889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45962.89516388889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45962.89516388889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45962.89516388889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45962.89516388889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45962.89516388889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45962.89516388889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45962.89516388889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45962.89516388889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45962.89516388889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45962.89516388889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45962.89516388889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45962.89516388889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45962.89516388889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45962.89516388889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45962.89516388889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45962.89516388889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45962.89516388889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45962.89516388889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45962.89516388889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45962.89516388889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45962.89516388889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45962.89516388889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45962.89516388889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45962.89516388889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45962.89516388889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45962.89516388889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45962.89516388889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45962.89516388889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45962.89516388889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45962.89516388889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45962.89516388889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45962.89516388889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45962.89516388889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45962.89516388889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45962.89516388889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45962.89516388889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45962.89516388889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45962.89516388889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45962.89516388889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45962.89516388889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45962.89516388889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45962.89516388889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45962.89516388889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45962.89516388889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45962.89516388889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45962.89516388889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45962.89516388889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45962.89516388889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45962.89516388889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45962.89516388889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45962.89516388889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45962.89516388889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45962.89516388889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45962.89516388889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45962.89516388889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45962.89516388889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45962.89516388889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45962.89516388889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45962.89516388889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45962.89516388889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45962.89516388889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45962.89516388889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45962.89516388889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45962.89516388889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45962.89516388889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45962.89516388889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45962.89516388889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45962.89516388889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45962.89516388889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45962.89516388889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45962.89516388889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45962.89516388889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45962.89516388889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45962.89516388889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45962.89516388889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45962.89516388889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45962.89516388889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45962.89516388889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45962.89516388889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45962.89516388889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45962.89516388889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45962.89516388889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45962.89516388889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45962.89516388889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45962.89516388889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45962.89516388889</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45962.89516388889</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45962.89516388889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45962.89516388889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45962.89516388889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45962.89516388889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45962.89516388889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45962.89516388889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45962.89516388889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45962.89516388889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45962.89516388889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45962.89516388889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45962.89516388889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45962.89516388889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45962.89516388889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45962.89516388889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45962.89516388889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45962.89516388889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45962.89516388889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45962.89516388889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45962.89516388889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45962.89516388889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45962.89516388889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45962.89516388889</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45962.89516388889</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45962.89516388889</v>
      </c>
      <c r="H26" s="106"/>
      <c r="I26" s="102" t="str">
        <f>IFERROR(VLOOKUP(D26,DB!A:F,6,0),"")</f>
        <v/>
      </c>
      <c r="J26" s="101" t="str">
        <f>IFERROR(VLOOKUP(D26,DB!A:G,7,0),"")</f>
        <v/>
      </c>
      <c r="K26" s="107"/>
      <c r="L26" s="108" t="str">
        <f>IFERROR(VLOOKUP(D26,DB!A:I,9,0),"")</f>
        <v/>
      </c>
    </row>
    <row r="27" spans="1:12" ht="31.5" customHeight="1">
      <c r="A27" s="103"/>
      <c r="B27" s="102" t="str">
        <f>IFERROR(VLOOKUP(D27,DB!A:K,11,0),"")</f>
        <v/>
      </c>
      <c r="C27" s="104"/>
      <c r="D27" s="102"/>
      <c r="E27" s="105"/>
      <c r="F27" s="106"/>
      <c r="G27" s="76">
        <f ca="1">IFERROR(NOW()-F27,"-")</f>
        <v>45962.89516388889</v>
      </c>
      <c r="H27" s="106"/>
      <c r="I27" s="102" t="str">
        <f>IFERROR(VLOOKUP(D27,DB!A:F,6,0),"")</f>
        <v/>
      </c>
      <c r="J27" s="101" t="str">
        <f>IFERROR(VLOOKUP(D27,DB!A:G,7,0),"")</f>
        <v/>
      </c>
      <c r="K27" s="107"/>
      <c r="L27" s="108" t="str">
        <f>IFERROR(VLOOKUP(D27,DB!A:I,9,0),"")</f>
        <v/>
      </c>
    </row>
    <row r="28" spans="1:12" ht="31.5" customHeight="1">
      <c r="A28" s="103"/>
      <c r="B28" s="102" t="str">
        <f>IFERROR(VLOOKUP(D28,DB!A:K,11,0),"")</f>
        <v/>
      </c>
      <c r="C28" s="104"/>
      <c r="D28" s="102"/>
      <c r="E28" s="105"/>
      <c r="F28" s="106"/>
      <c r="G28" s="76">
        <f ca="1">IFERROR(NOW()-F28,"-")</f>
        <v>45962.89516388889</v>
      </c>
      <c r="H28" s="106"/>
      <c r="I28" s="102" t="str">
        <f>IFERROR(VLOOKUP(D28,DB!A:F,6,0),"")</f>
        <v/>
      </c>
      <c r="J28" s="101" t="str">
        <f>IFERROR(VLOOKUP(D28,DB!A:G,7,0),"")</f>
        <v/>
      </c>
      <c r="K28" s="107"/>
      <c r="L28" s="108" t="str">
        <f>IFERROR(VLOOKUP(D28,DB!A:I,9,0),"")</f>
        <v/>
      </c>
    </row>
    <row r="29" spans="1:12" ht="31.5" customHeight="1">
      <c r="A29" s="103"/>
      <c r="B29" s="102" t="str">
        <f>IFERROR(VLOOKUP(D29,DB!A:K,11,0),"")</f>
        <v/>
      </c>
      <c r="C29" s="104"/>
      <c r="D29" s="102"/>
      <c r="E29" s="105"/>
      <c r="F29" s="106"/>
      <c r="G29" s="76">
        <f ca="1">IFERROR(NOW()-F29,"-")</f>
        <v>45962.89516388889</v>
      </c>
      <c r="H29" s="106"/>
      <c r="I29" s="102" t="str">
        <f>IFERROR(VLOOKUP(D29,DB!A:F,6,0),"")</f>
        <v/>
      </c>
      <c r="J29" s="101" t="str">
        <f>IFERROR(VLOOKUP(D29,DB!A:G,7,0),"")</f>
        <v/>
      </c>
      <c r="K29" s="107"/>
      <c r="L29" s="108" t="str">
        <f>IFERROR(VLOOKUP(D29,DB!A:I,9,0),"")</f>
        <v/>
      </c>
    </row>
    <row r="30" spans="1:12" ht="31.5" customHeight="1">
      <c r="A30" s="103"/>
      <c r="B30" s="102" t="str">
        <f>IFERROR(VLOOKUP(D30,DB!A:K,11,0),"")</f>
        <v/>
      </c>
      <c r="C30" s="104"/>
      <c r="D30" s="102"/>
      <c r="E30" s="105"/>
      <c r="F30" s="106"/>
      <c r="G30" s="76">
        <f ca="1">IFERROR(NOW()-F30,"-")</f>
        <v>45962.89516388889</v>
      </c>
      <c r="H30" s="106"/>
      <c r="I30" s="102" t="str">
        <f>IFERROR(VLOOKUP(D30,DB!A:F,6,0),"")</f>
        <v/>
      </c>
      <c r="J30" s="101" t="str">
        <f>IFERROR(VLOOKUP(D30,DB!A:G,7,0),"")</f>
        <v/>
      </c>
      <c r="K30" s="107"/>
      <c r="L30" s="108" t="str">
        <f>IFERROR(VLOOKUP(D30,DB!A:I,9,0),"")</f>
        <v/>
      </c>
    </row>
    <row r="31" spans="1:12" ht="31.5" customHeight="1">
      <c r="A31" s="103"/>
      <c r="B31" s="102" t="str">
        <f>IFERROR(VLOOKUP(D31,DB!A:K,11,0),"")</f>
        <v/>
      </c>
      <c r="C31" s="104"/>
      <c r="D31" s="102"/>
      <c r="E31" s="105"/>
      <c r="F31" s="106"/>
      <c r="G31" s="76">
        <f ca="1">IFERROR(NOW()-F31,"-")</f>
        <v>45962.89516388889</v>
      </c>
      <c r="H31" s="106"/>
      <c r="I31" s="102" t="str">
        <f>IFERROR(VLOOKUP(D31,DB!A:F,6,0),"")</f>
        <v/>
      </c>
      <c r="J31" s="101" t="str">
        <f>IFERROR(VLOOKUP(D31,DB!A:G,7,0),"")</f>
        <v/>
      </c>
      <c r="K31" s="107"/>
      <c r="L31" s="108" t="str">
        <f>IFERROR(VLOOKUP(D31,DB!A:I,9,0),"")</f>
        <v/>
      </c>
    </row>
    <row r="32" spans="1:12" ht="31.5" customHeight="1">
      <c r="A32" s="103"/>
      <c r="B32" s="102" t="str">
        <f>IFERROR(VLOOKUP(D32,DB!A:K,11,0),"")</f>
        <v/>
      </c>
      <c r="C32" s="104"/>
      <c r="D32" s="102"/>
      <c r="E32" s="105"/>
      <c r="F32" s="106"/>
      <c r="G32" s="76">
        <f ca="1">IFERROR(NOW()-F32,"-")</f>
        <v>45962.89516388889</v>
      </c>
      <c r="H32" s="106"/>
      <c r="I32" s="102" t="str">
        <f>IFERROR(VLOOKUP(D32,DB!A:F,6,0),"")</f>
        <v/>
      </c>
      <c r="J32" s="101" t="str">
        <f>IFERROR(VLOOKUP(D32,DB!A:G,7,0),"")</f>
        <v/>
      </c>
      <c r="K32" s="107"/>
      <c r="L32" s="108" t="str">
        <f>IFERROR(VLOOKUP(D32,DB!A:I,9,0),"")</f>
        <v/>
      </c>
    </row>
    <row r="33" spans="1:12" ht="31.5" customHeight="1">
      <c r="A33" s="103"/>
      <c r="B33" s="102" t="str">
        <f>IFERROR(VLOOKUP(D33,DB!A:K,11,0),"")</f>
        <v/>
      </c>
      <c r="C33" s="104"/>
      <c r="D33" s="102"/>
      <c r="E33" s="105"/>
      <c r="F33" s="106"/>
      <c r="G33" s="76">
        <f ca="1">IFERROR(NOW()-F33,"-")</f>
        <v>45962.89516388889</v>
      </c>
      <c r="H33" s="106"/>
      <c r="I33" s="102" t="str">
        <f>IFERROR(VLOOKUP(D33,DB!A:F,6,0),"")</f>
        <v/>
      </c>
      <c r="J33" s="101" t="str">
        <f>IFERROR(VLOOKUP(D33,DB!A:G,7,0),"")</f>
        <v/>
      </c>
      <c r="K33" s="107"/>
      <c r="L33" s="108" t="str">
        <f>IFERROR(VLOOKUP(D33,DB!A:I,9,0),"")</f>
        <v/>
      </c>
    </row>
    <row r="34" spans="1:12" ht="31.5" customHeight="1">
      <c r="A34" s="103"/>
      <c r="B34" s="102" t="str">
        <f>IFERROR(VLOOKUP(D34,DB!A:K,11,0),"")</f>
        <v/>
      </c>
      <c r="C34" s="104"/>
      <c r="D34" s="102"/>
      <c r="E34" s="105"/>
      <c r="F34" s="106"/>
      <c r="G34" s="76">
        <f ca="1">IFERROR(NOW()-F34,"-")</f>
        <v>45962.89516388889</v>
      </c>
      <c r="H34" s="106"/>
      <c r="I34" s="102" t="str">
        <f>IFERROR(VLOOKUP(D34,DB!A:F,6,0),"")</f>
        <v/>
      </c>
      <c r="J34" s="101" t="str">
        <f>IFERROR(VLOOKUP(D34,DB!A:G,7,0),"")</f>
        <v/>
      </c>
      <c r="K34" s="107"/>
      <c r="L34" s="108" t="str">
        <f>IFERROR(VLOOKUP(D34,DB!A:I,9,0),"")</f>
        <v/>
      </c>
    </row>
    <row r="35" spans="1:12" ht="31.5" customHeight="1">
      <c r="A35" s="103"/>
      <c r="B35" s="102" t="str">
        <f>IFERROR(VLOOKUP(D35,DB!A:K,11,0),"")</f>
        <v/>
      </c>
      <c r="C35" s="104"/>
      <c r="D35" s="102"/>
      <c r="E35" s="105"/>
      <c r="F35" s="106"/>
      <c r="G35" s="76">
        <f ca="1">IFERROR(NOW()-F35,"-")</f>
        <v>45962.89516388889</v>
      </c>
      <c r="H35" s="106"/>
      <c r="I35" s="102" t="str">
        <f>IFERROR(VLOOKUP(D35,DB!A:F,6,0),"")</f>
        <v/>
      </c>
      <c r="J35" s="101" t="str">
        <f>IFERROR(VLOOKUP(D35,DB!A:G,7,0),"")</f>
        <v/>
      </c>
      <c r="K35" s="107"/>
      <c r="L35" s="108" t="str">
        <f>IFERROR(VLOOKUP(D35,DB!A:I,9,0),"")</f>
        <v/>
      </c>
    </row>
  </sheetData>
  <dataValidations count="2">
    <dataValidation allowBlank="1" showInputMessage="1" showErrorMessage="1" sqref="E1" xr:uid="{380493DB-286A-4683-AF55-C78F04945A49}"/>
    <dataValidation type="list" allowBlank="1" showInputMessage="1" showErrorMessage="1" sqref="E2:E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2025-11-01T19:29:53Z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