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53" documentId="120_S{2AC9BD13-BADA-5192-A53E-5A8FF88502F6}" xr6:coauthVersionLast="47" xr6:coauthVersionMax="47" xr10:uidLastSave="{FF4C5B14-6CA7-47D5-AA64-F8618EDA046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I3" i="9"/>
  <c r="I4" i="9"/>
  <c r="G2" i="9"/>
  <c r="G3" i="9"/>
  <c r="D7" i="3"/>
  <c r="D8" i="3"/>
  <c r="L2" i="9"/>
  <c r="J2" i="9"/>
  <c r="D11" i="3"/>
  <c r="J5" i="2"/>
  <c r="B5" i="2"/>
  <c r="G5" i="2"/>
  <c r="I5" i="2"/>
  <c r="L5" i="2"/>
  <c r="I9" i="2"/>
  <c r="D2" i="3"/>
  <c r="D3" i="3"/>
  <c r="L3" i="4"/>
  <c r="L4" i="4"/>
  <c r="L5" i="4"/>
  <c r="L6" i="4"/>
  <c r="L7" i="4"/>
  <c r="L8" i="4"/>
  <c r="L9" i="4"/>
  <c r="L10" i="4"/>
  <c r="L11" i="4"/>
  <c r="G6" i="5"/>
  <c r="G7" i="5"/>
  <c r="G8" i="5"/>
  <c r="G9" i="5"/>
  <c r="G10" i="5"/>
  <c r="G11" i="5"/>
  <c r="G12" i="5"/>
  <c r="G13" i="5"/>
  <c r="G14" i="5"/>
  <c r="G15" i="5"/>
  <c r="G16" i="5"/>
  <c r="G17" i="5"/>
  <c r="G18" i="5"/>
  <c r="G19" i="5"/>
  <c r="G20" i="5"/>
  <c r="B6" i="5"/>
  <c r="B7" i="5"/>
  <c r="B8" i="5"/>
  <c r="B9" i="5"/>
  <c r="B10" i="5"/>
  <c r="B11" i="5"/>
  <c r="B12" i="5"/>
  <c r="B13" i="5"/>
  <c r="B14" i="5"/>
  <c r="B15" i="5"/>
  <c r="B16" i="5"/>
  <c r="B17" i="5"/>
  <c r="B18" i="5"/>
  <c r="B19" i="5"/>
  <c r="B20" i="5"/>
  <c r="I6" i="5"/>
  <c r="I7" i="5"/>
  <c r="I8" i="5"/>
  <c r="I9" i="5"/>
  <c r="I10" i="5"/>
  <c r="I11" i="5"/>
  <c r="I12" i="5"/>
  <c r="I13" i="5"/>
  <c r="I14" i="5"/>
  <c r="I15" i="5"/>
  <c r="I16" i="5"/>
  <c r="I17" i="5"/>
  <c r="I18" i="5"/>
  <c r="I19" i="5"/>
  <c r="I20" i="5"/>
  <c r="J6" i="5"/>
  <c r="J7" i="5"/>
  <c r="J8" i="5"/>
  <c r="J9" i="5"/>
  <c r="J10" i="5"/>
  <c r="J11" i="5"/>
  <c r="J12" i="5"/>
  <c r="J13" i="5"/>
  <c r="J14" i="5"/>
  <c r="J15" i="5"/>
  <c r="J16" i="5"/>
  <c r="J17" i="5"/>
  <c r="J18" i="5"/>
  <c r="J19" i="5"/>
  <c r="J20" i="5"/>
  <c r="L6" i="5"/>
  <c r="L7" i="5"/>
  <c r="L8" i="5"/>
  <c r="L9" i="5"/>
  <c r="L10" i="5"/>
  <c r="L11" i="5"/>
  <c r="L12" i="5"/>
  <c r="L13" i="5"/>
  <c r="L14" i="5"/>
  <c r="L15" i="5"/>
  <c r="L16" i="5"/>
  <c r="L17" i="5"/>
  <c r="L18" i="5"/>
  <c r="L19" i="5"/>
  <c r="L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I3" i="4"/>
  <c r="J3" i="4"/>
  <c r="B4" i="4"/>
  <c r="G4" i="4"/>
  <c r="I4" i="4"/>
  <c r="J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G2" i="4"/>
  <c r="B4" i="2"/>
  <c r="G4" i="2"/>
  <c r="I4" i="2"/>
  <c r="J4" i="2"/>
  <c r="L4" i="2"/>
  <c r="G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<sst xmlns="http://schemas.openxmlformats.org/spreadsheetml/2006/main" count="180280" uniqueCount="39127">
  <si>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</si>
  <si>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</si>
  <si>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</si>
  <si>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</si>
  <si>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</si>
  <si>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</si>
  <si>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</si>
  <si>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</si>
  <si>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</si>
  <si>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</si>
  <si>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</si>
  <si>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</si>
  <si>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</si>
  <si>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</si>
  <si>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</si>
  <si>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</si>
  <si>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</si>
  <si>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</si>
  <si>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</si>
  <si>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</si>
  <si>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</si>
  <si>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</si>
  <si>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</si>
  <si>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</si>
  <si>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</si>
  <si>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</si>
  <si>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</si>
  <si>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</si>
  <si>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</si>
  <si>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</si>
  <si>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</si>
  <si>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</si>
  <si>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</si>
  <si>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</si>
  <si>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</si>
  <si>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</si>
  <si>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</si>
  <si>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</si>
  <si>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</si>
  <si>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</si>
  <si>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</si>
  <si>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</si>
  <si>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</si>
  <si>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</si>
  <si>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</si>
  <si>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</si>
  <si>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</si>
  <si>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</si>
  <si>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</si>
  <si>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</si>
  <si>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</si>
  <si>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</si>
  <si>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</si>
  <si>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</si>
  <si>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</si>
  <si>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</si>
  <si>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</si>
  <si>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</si>
  <si>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</si>
  <si>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</si>
  <si>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</si>
  <si>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</si>
  <si>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</si>
  <si>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</si>
  <si>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</si>
  <si>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</si>
  <si>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</si>
  <si>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</si>
  <si>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</si>
  <si>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</si>
  <si>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</si>
  <si>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</si>
  <si>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</si>
  <si>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</si>
  <si>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</si>
  <si>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</si>
  <si>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</si>
  <si>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</si>
  <si>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</si>
  <si>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</si>
  <si>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</si>
  <si>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</si>
  <si>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</si>
  <si>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</si>
  <si>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</si>
  <si>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</si>
  <si>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</si>
  <si>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</si>
  <si>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</si>
  <si>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</si>
  <si>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</si>
  <si>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</si>
  <si>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</si>
  <si>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</si>
  <si>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</si>
  <si>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</si>
  <si>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</si>
  <si>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</si>
  <si>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</si>
  <si>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</si>
  <si>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</si>
  <si>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</si>
  <si>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</si>
  <si>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</si>
  <si>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</si>
  <si>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</si>
  <si>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</si>
  <si>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</si>
  <si>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</si>
  <si>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</si>
  <si>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</si>
  <si>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</si>
  <si>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</si>
  <si>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</si>
  <si>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</si>
  <si>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</si>
  <si>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</si>
  <si>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</si>
  <si>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</si>
  <si>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</si>
  <si>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</si>
  <si>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</si>
  <si>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</si>
  <si>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</si>
  <si>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</si>
  <si>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</si>
  <si>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</si>
  <si>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</si>
  <si>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</si>
  <si>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</si>
  <si>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</si>
  <si>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</si>
  <si>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</si>
  <si>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</si>
  <si>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</si>
  <si>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</si>
  <si>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</si>
  <si>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</si>
  <si>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</si>
  <si>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</si>
  <si>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</si>
  <si>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</si>
  <si>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</si>
  <si>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</si>
  <si>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</si>
  <si>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</si>
  <si>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</si>
  <si>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</si>
  <si>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</si>
  <si>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</si>
  <si>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</si>
  <si>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</si>
  <si>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</si>
  <si>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</si>
  <si>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</si>
  <si>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</si>
  <si>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</si>
  <si>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</si>
  <si>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</si>
  <si>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</si>
  <si>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</si>
  <si>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</si>
  <si>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</si>
  <si>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</si>
  <si>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</si>
  <si>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</si>
  <si>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</si>
  <si>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</si>
  <si>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</si>
  <si>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</si>
  <si>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</si>
  <si>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</si>
  <si>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</si>
  <si>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</si>
  <si>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</si>
  <si>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</si>
  <si>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</si>
  <si>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</si>
  <si>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</si>
  <si>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</si>
  <si>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</si>
  <si>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</si>
  <si>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</si>
  <si>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</si>
  <si>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</si>
  <si>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</si>
  <si>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</si>
  <si>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</si>
  <si>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</si>
  <si>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</si>
  <si>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</si>
  <si>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</si>
  <si>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</si>
  <si>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</si>
  <si>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</si>
  <si>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</si>
  <si>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</si>
  <si>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</si>
  <si>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</si>
  <si>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</si>
  <si>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</si>
  <si>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</si>
  <si>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</si>
  <si>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</si>
  <si>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</si>
  <si>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</si>
  <si>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</si>
  <si>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</si>
  <si>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</si>
  <si>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</si>
  <si>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</si>
  <si>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</si>
  <si>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</si>
  <si>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</si>
  <si>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</si>
  <si>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</si>
  <si>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</si>
  <si>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</si>
  <si>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</si>
  <si>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</si>
  <si>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</si>
  <si>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</si>
  <si>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</si>
  <si>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</si>
  <si>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</si>
  <si>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</si>
  <si>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</si>
  <si>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</si>
  <si>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</si>
  <si>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</si>
  <si>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</si>
  <si>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</si>
  <si>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</si>
  <si>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</si>
  <si>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</si>
  <si>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</si>
  <si>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</si>
  <si>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</si>
  <si>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</si>
  <si>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</si>
  <si>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</si>
  <si>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</si>
  <si>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</si>
  <si>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</si>
  <si>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</si>
  <si>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</si>
  <si>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</si>
  <si>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</si>
  <si>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</si>
  <si>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</si>
  <si>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</si>
  <si>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</si>
  <si>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</si>
  <si>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</si>
  <si>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</si>
  <si>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</si>
  <si>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</si>
  <si>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</si>
  <si>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</si>
  <si>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</si>
  <si>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</si>
  <si>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</si>
  <si>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</si>
  <si>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</si>
  <si>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</si>
  <si>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</si>
  <si>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</si>
  <si>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</si>
  <si>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</si>
  <si>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</si>
  <si>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</si>
  <si>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</si>
  <si>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</si>
  <si>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</si>
  <si>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</si>
  <si>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</si>
  <si>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</si>
  <si>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</si>
  <si>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</si>
  <si>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</si>
  <si>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</si>
  <si>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</si>
  <si>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</si>
  <si>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</si>
  <si>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</si>
  <si>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</si>
  <si>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</si>
  <si>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</si>
  <si>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</si>
  <si>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</si>
  <si>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</si>
  <si>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</si>
  <si>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</si>
  <si>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</si>
  <si>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</si>
  <si>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</si>
  <si>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</si>
  <si>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</si>
  <si>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</si>
  <si>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</si>
  <si>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</si>
  <si>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</si>
  <si>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</si>
  <si>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</si>
  <si>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</si>
  <si>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</si>
  <si>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</si>
  <si>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</si>
  <si>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</si>
  <si>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</si>
  <si>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</si>
  <si>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</si>
  <si>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</si>
  <si>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</si>
  <si>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</si>
  <si>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</si>
  <si>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</si>
  <si>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</si>
  <si>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</si>
  <si>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</si>
  <si>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</si>
  <si>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</si>
  <si>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</si>
  <si>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</si>
  <si>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</si>
  <si>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</si>
  <si>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</si>
  <si>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</si>
  <si>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</si>
  <si>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</si>
  <si>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</si>
  <si>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</si>
  <si>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</si>
  <si>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</si>
  <si>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</si>
  <si>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</si>
  <si>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</si>
  <si>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</si>
  <si>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</si>
  <si>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</si>
  <si>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</si>
  <si>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</si>
  <si>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</si>
  <si>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</si>
  <si>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</si>
  <si>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</si>
  <si>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</si>
  <si>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</si>
  <si>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</si>
  <si>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</si>
  <si>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</si>
  <si>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</si>
  <si>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</si>
  <si>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</si>
  <si>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</si>
  <si>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</si>
  <si>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</si>
  <si>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</si>
  <si>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</si>
  <si>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</si>
  <si>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</si>
  <si>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</si>
  <si>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</si>
  <si>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</si>
  <si>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</si>
  <si>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</si>
  <si>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</si>
  <si>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</si>
  <si>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</si>
  <si>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</si>
  <si>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</si>
  <si>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</si>
  <si>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</si>
  <si>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</si>
  <si>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</si>
  <si>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</si>
  <si>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</si>
  <si>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</si>
  <si>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</si>
  <si>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</si>
  <si>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</si>
  <si>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</si>
  <si>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</si>
  <si>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</si>
  <si>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</si>
  <si>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</si>
  <si>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</si>
  <si>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</si>
  <si>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</si>
  <si>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</si>
  <si>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</si>
  <si>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</si>
  <si>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</si>
  <si>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</si>
  <si>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</si>
  <si>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</si>
  <si>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</si>
  <si>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</si>
  <si>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</si>
  <si>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</si>
  <si>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</si>
  <si>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</si>
  <si>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</si>
  <si>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</si>
  <si>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</si>
  <si>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</si>
  <si>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</si>
  <si>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</si>
  <si>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</si>
  <si>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</si>
  <si>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</si>
  <si>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</si>
  <si>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</si>
  <si>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</si>
  <si>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</si>
  <si>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</si>
  <si>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</si>
  <si>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</si>
  <si>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</si>
  <si>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</si>
  <si>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</si>
  <si>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</si>
  <si>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</si>
  <si>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</si>
  <si>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</si>
  <si>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</si>
  <si>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</si>
  <si>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</si>
  <si>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</si>
  <si>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</si>
  <si>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</si>
  <si>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</si>
  <si>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</si>
  <si>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</si>
  <si>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</si>
  <si>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</si>
  <si>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</si>
  <si>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</si>
  <si>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</si>
  <si>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</si>
  <si>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</si>
  <si>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</si>
  <si>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</si>
  <si>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</si>
  <si>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</si>
  <si>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</si>
  <si>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</si>
  <si>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</si>
  <si>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</si>
  <si>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</si>
  <si>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</si>
  <si>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</si>
  <si>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</si>
  <si>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</si>
  <si>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</si>
  <si>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</si>
  <si>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</si>
  <si>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</si>
  <si>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</si>
  <si>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</si>
  <si>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</si>
  <si>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</si>
  <si>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</si>
  <si>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</si>
  <si>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</si>
  <si>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</si>
  <si>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</si>
  <si>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</si>
  <si>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</si>
  <si>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</si>
  <si>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</si>
  <si>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</si>
  <si>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</si>
  <si>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</si>
  <si>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</si>
  <si>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</si>
  <si>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</si>
  <si>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</si>
  <si>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</si>
  <si>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</si>
  <si>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</si>
  <si>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</si>
  <si>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</si>
  <si>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</si>
  <si>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</si>
  <si>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</si>
  <si>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</si>
  <si>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</si>
  <si>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</si>
  <si>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</si>
  <si>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</si>
  <si>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</si>
  <si>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</si>
  <si>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</si>
  <si>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</si>
  <si>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</si>
  <si>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</si>
  <si>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</si>
  <si>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</si>
  <si>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</si>
  <si>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</si>
  <si>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</si>
  <si>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</si>
  <si>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</si>
  <si>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</si>
  <si>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</si>
  <si>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</si>
  <si>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</si>
  <si>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</si>
  <si>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</si>
  <si>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</si>
  <si>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</si>
  <si>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</si>
  <si>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</si>
  <si>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</si>
  <si>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</si>
  <si>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</si>
  <si>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</si>
  <si>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</si>
  <si>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</si>
  <si>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</si>
  <si>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</si>
  <si>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</si>
  <si>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</si>
  <si>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</si>
  <si>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</si>
  <si>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</si>
  <si>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</si>
  <si>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</si>
  <si>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</si>
  <si>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</si>
  <si>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</si>
  <si>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</si>
  <si>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</si>
  <si>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</si>
  <si>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</si>
  <si>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</si>
  <si>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</si>
  <si>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</si>
  <si>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</si>
  <si>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</si>
  <si>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</si>
  <si>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</si>
  <si>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</si>
  <si>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</si>
  <si>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</si>
  <si>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</si>
  <si>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</si>
  <si>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</si>
  <si>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</si>
  <si>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</si>
  <si>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</si>
  <si>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</si>
  <si>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</si>
  <si>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</si>
  <si>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</si>
  <si>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</si>
  <si>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</si>
  <si>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</si>
  <si>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</si>
  <si>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</si>
  <si>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</si>
  <si>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</si>
  <si>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</si>
  <si>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</si>
  <si>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</si>
  <si>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</si>
  <si>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</si>
  <si>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</si>
  <si>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</si>
  <si>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</si>
  <si>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</si>
  <si>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</si>
  <si>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</si>
  <si>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</si>
  <si>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</si>
  <si>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</si>
  <si>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</si>
  <si>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</si>
  <si>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</si>
  <si>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</si>
  <si>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</si>
  <si>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</si>
  <si>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</si>
  <si>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</si>
  <si>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</si>
  <si>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</si>
  <si>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</si>
  <si>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</si>
  <si>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</si>
  <si>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</si>
  <si>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</si>
  <si>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</si>
  <si>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</si>
  <si>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</si>
  <si>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</si>
  <si>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</si>
  <si>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</si>
  <si>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</si>
  <si>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</si>
  <si>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</si>
  <si>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</si>
  <si>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</si>
  <si>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</si>
  <si>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</si>
  <si>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</si>
  <si>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</si>
  <si>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</si>
  <si>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</si>
  <si>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</si>
  <si>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</si>
  <si>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</si>
  <si>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</si>
  <si>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</si>
  <si>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</si>
  <si>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</si>
  <si>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</si>
  <si>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</si>
  <si>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</si>
  <si>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</si>
  <si>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</si>
  <si>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</si>
  <si>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</si>
  <si>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</si>
  <si>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</si>
  <si>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</si>
  <si>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</si>
  <si>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</si>
  <si>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</si>
  <si>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</si>
  <si>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</si>
  <si>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</si>
  <si>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</si>
  <si>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</si>
  <si>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</si>
  <si>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</si>
  <si>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</si>
  <si>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</si>
  <si>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</si>
  <si>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</si>
  <si>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</si>
  <si>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</si>
  <si>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</si>
  <si>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</si>
  <si>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</si>
  <si>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</si>
  <si>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</si>
  <si>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</si>
  <si>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</si>
  <si>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</si>
  <si>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</si>
  <si>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</si>
  <si>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</si>
  <si>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</si>
  <si>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</si>
  <si>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</si>
  <si>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</si>
  <si>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</si>
  <si>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</si>
  <si>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</si>
  <si>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</si>
  <si>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</si>
  <si>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</si>
  <si>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</si>
  <si>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</si>
  <si>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</si>
  <si>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</si>
  <si>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</si>
  <si>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</si>
  <si>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</si>
  <si>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</si>
  <si>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</si>
  <si>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</si>
  <si>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</si>
  <si>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</si>
  <si>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</si>
  <si>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</si>
  <si>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</si>
  <si>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</si>
  <si>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</si>
  <si>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</si>
  <si>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</si>
  <si>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</si>
  <si>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</si>
  <si>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</si>
  <si>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</si>
  <si>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</si>
  <si>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</si>
  <si>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</si>
  <si>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</si>
  <si>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</si>
  <si>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</si>
  <si>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</si>
  <si>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</si>
  <si>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</si>
  <si>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</si>
  <si>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</si>
  <si>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</si>
  <si>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</si>
  <si>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</si>
  <si>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</si>
  <si>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</si>
  <si>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</si>
  <si>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</si>
  <si>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</si>
  <si>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</si>
  <si>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</si>
  <si>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</si>
  <si>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</si>
  <si>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</si>
  <si>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</si>
  <si>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</si>
  <si>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</si>
  <si>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</si>
  <si>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</si>
  <si>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</si>
  <si>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</si>
  <si>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</si>
  <si>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</si>
  <si>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</si>
  <si>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</si>
  <si>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</si>
  <si>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</si>
  <si>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</si>
  <si>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</si>
  <si>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</si>
  <si>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</si>
  <si>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</si>
  <si>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</si>
  <si>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</si>
  <si>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</si>
  <si>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</si>
  <si>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</si>
  <si>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</si>
  <si>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</si>
  <si>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</si>
  <si>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</si>
  <si>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</si>
  <si>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</si>
  <si>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</si>
  <si>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</si>
  <si>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</si>
  <si>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</si>
  <si>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</si>
  <si>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</si>
  <si>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</si>
  <si>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</si>
  <si>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</si>
  <si>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</si>
  <si>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</si>
  <si>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</si>
  <si>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</si>
  <si>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</si>
  <si>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</si>
  <si>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</si>
  <si>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</si>
  <si>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</si>
  <si>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</si>
  <si>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</si>
  <si>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</si>
  <si>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</si>
  <si>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</si>
  <si>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</si>
  <si>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</si>
  <si>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</si>
  <si>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</si>
  <si>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</si>
  <si>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</si>
  <si>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</si>
  <si>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</si>
  <si>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</si>
  <si>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</si>
  <si>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</si>
  <si>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</si>
  <si>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</si>
  <si>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</si>
  <si>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</si>
  <si>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</si>
  <si>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</si>
  <si>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</si>
  <si>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</si>
  <si>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</si>
  <si>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</si>
  <si>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</si>
  <si>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</si>
  <si>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</si>
  <si>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</si>
  <si>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</si>
  <si>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</si>
  <si>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</si>
  <si>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</si>
  <si>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</si>
  <si>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</si>
  <si>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</si>
  <si>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</si>
  <si>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</si>
  <si>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</si>
  <si>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</si>
  <si>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</si>
  <si>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</si>
  <si>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</si>
  <si>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</si>
  <si>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</si>
  <si>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</si>
  <si>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</si>
  <si>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</si>
  <si>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</si>
  <si>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</si>
  <si>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</si>
  <si>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</si>
  <si>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</si>
  <si>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</si>
  <si>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</si>
  <si>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</si>
  <si>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</si>
  <si>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</si>
  <si>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</si>
  <si>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</si>
  <si>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</si>
  <si>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</si>
  <si>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</si>
  <si>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</si>
  <si>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</si>
  <si>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</si>
  <si>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</si>
  <si>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</si>
  <si>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</si>
  <si>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</si>
  <si>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</si>
  <si>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</si>
  <si>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</si>
  <si>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</si>
  <si>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</si>
  <si>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</si>
  <si>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</si>
  <si>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</si>
  <si>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</si>
  <si>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</si>
  <si>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</si>
  <si>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</si>
  <si>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</si>
  <si>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</si>
  <si>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</si>
  <si>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</si>
  <si>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</si>
  <si>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</si>
  <si>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</si>
  <si>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</si>
  <si>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</si>
  <si>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</si>
  <si>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</si>
  <si>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</si>
  <si>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</si>
  <si>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</si>
  <si>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</si>
  <si>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</si>
  <si>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</si>
  <si>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</si>
  <si>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</si>
  <si>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</si>
  <si>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</si>
  <si>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</si>
  <si>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</si>
  <si>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</si>
  <si>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</si>
  <si>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</si>
  <si>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</si>
  <si>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</si>
  <si>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</si>
  <si>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</si>
  <si>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</si>
  <si>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</si>
  <si>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</si>
  <si>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</si>
  <si>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</si>
  <si>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</si>
  <si>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</si>
  <si>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</si>
  <si>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</si>
  <si>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</si>
  <si>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</si>
  <si>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</si>
  <si>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</si>
  <si>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</si>
  <si>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</si>
  <si>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</si>
  <si>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</si>
  <si>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</si>
  <si>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</si>
  <si>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</si>
  <si>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</si>
  <si>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</si>
  <si>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</si>
  <si>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</si>
  <si>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</si>
  <si>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</si>
  <si>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</si>
  <si>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</si>
  <si>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</si>
  <si>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</si>
  <si>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</si>
  <si>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</si>
  <si>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</si>
  <si>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</si>
  <si>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</si>
  <si>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</si>
  <si>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</si>
  <si>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</si>
  <si>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</si>
  <si>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</si>
  <si>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</si>
  <si>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</si>
  <si>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</si>
  <si>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</si>
  <si>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</si>
  <si>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</si>
  <si>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</si>
  <si>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</si>
  <si>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</si>
  <si>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</si>
  <si>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</si>
  <si>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</si>
  <si>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</si>
  <si>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</si>
  <si>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</si>
  <si>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</si>
  <si>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</si>
  <si>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</si>
  <si>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</si>
  <si>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</si>
  <si>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</si>
  <si>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</si>
  <si>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</si>
  <si>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</si>
  <si>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</si>
  <si>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</si>
  <si>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</si>
  <si>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</si>
  <si>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</si>
  <si>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</si>
  <si>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</si>
  <si>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</si>
  <si>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</si>
  <si>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</si>
  <si>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</si>
  <si>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</si>
  <si>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</si>
  <si>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</si>
  <si>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</si>
  <si>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</si>
  <si>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</si>
  <si>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</si>
  <si>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</si>
  <si>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</si>
  <si>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</si>
  <si>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</si>
  <si>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</si>
  <si>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</si>
  <si>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</si>
  <si>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</si>
  <si>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</si>
  <si>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</si>
  <si>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</si>
  <si>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</si>
  <si>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</si>
  <si>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</si>
  <si>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</si>
  <si>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</si>
  <si>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</si>
  <si>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</si>
  <si>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</si>
  <si>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</si>
  <si>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</si>
  <si>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</si>
  <si>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</si>
  <si>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</si>
  <si>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</si>
  <si>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</si>
  <si>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</si>
  <si>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</si>
  <si>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</si>
  <si>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</si>
  <si>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</si>
  <si>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</si>
  <si>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</si>
  <si>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</si>
  <si>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</si>
  <si>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</si>
  <si>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</si>
  <si>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</si>
  <si>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</si>
  <si>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</si>
  <si>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</si>
  <si>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</si>
  <si>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</si>
  <si>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</si>
  <si>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</si>
  <si>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</si>
  <si>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</si>
  <si>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</si>
  <si>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</si>
  <si>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</si>
  <si>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</si>
  <si>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</si>
  <si>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</si>
  <si>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</si>
  <si>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</si>
  <si>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</si>
  <si>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</si>
  <si>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</si>
  <si>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</si>
  <si>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</si>
  <si>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</si>
  <si>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</si>
  <si>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</si>
  <si>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</si>
  <si>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</si>
  <si>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</si>
  <si>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</si>
  <si>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</si>
  <si>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</si>
  <si>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</si>
  <si>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</si>
  <si>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</si>
  <si>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</si>
  <si>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</si>
  <si>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</si>
  <si>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</si>
  <si>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</si>
  <si>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</si>
  <si>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</si>
  <si>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</si>
  <si>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</si>
  <si>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</si>
  <si>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</si>
  <si>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</si>
  <si>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</si>
  <si>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</si>
  <si>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</si>
  <si>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</si>
  <si>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</si>
  <si>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</si>
  <si>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</si>
  <si>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</si>
  <si>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</si>
  <si>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</si>
  <si>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</si>
  <si>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</si>
  <si>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</si>
  <si>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</si>
  <si>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</si>
  <si>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</si>
  <si>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</si>
  <si>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</si>
  <si>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</si>
  <si>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</si>
  <si>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</si>
  <si>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</si>
  <si>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</si>
  <si>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</si>
  <si>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</si>
  <si>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</si>
  <si>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</si>
  <si>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</si>
  <si>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</si>
  <si>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</si>
  <si>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</si>
  <si>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</si>
  <si>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</si>
  <si>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</si>
  <si>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</si>
  <si>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</si>
  <si>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</si>
  <si>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</si>
  <si>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</si>
  <si>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</si>
  <si>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</si>
  <si>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</si>
  <si>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</si>
  <si>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</si>
  <si>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</si>
  <si>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</si>
  <si>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</si>
  <si>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</si>
  <si>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</si>
  <si>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</si>
  <si>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</si>
  <si>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</si>
  <si>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</si>
  <si>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</si>
  <si>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</si>
  <si>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</si>
  <si>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</si>
  <si>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</si>
  <si>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</si>
  <si>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</si>
  <si>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</si>
  <si>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</si>
  <si>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</si>
  <si>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</si>
  <si>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</si>
  <si>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</si>
  <si>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</si>
  <si>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</si>
  <si>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</si>
  <si>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</si>
  <si>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</si>
  <si>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</si>
  <si>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</si>
  <si>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</si>
  <si>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</si>
  <si>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</si>
  <si>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</si>
  <si>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</si>
  <si>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</si>
  <si>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</si>
  <si>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</si>
  <si>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</si>
  <si>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</si>
  <si>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</si>
  <si>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</si>
  <si>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</si>
  <si>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</si>
  <si>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</si>
  <si>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</si>
  <si>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</si>
  <si>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</si>
  <si>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</si>
  <si>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</si>
  <si>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</si>
  <si>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</si>
  <si>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</si>
  <si>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</si>
  <si>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</si>
  <si>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</si>
  <si>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</si>
  <si>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</si>
  <si>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</si>
  <si>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</si>
  <si>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</si>
  <si>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</si>
  <si>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</si>
  <si>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</si>
  <si>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</si>
  <si>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</si>
  <si>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</si>
  <si>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</si>
  <si>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</si>
  <si>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</si>
  <si>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</si>
  <si>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</si>
  <si>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</si>
  <si>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</si>
  <si>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</si>
  <si>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</si>
  <si>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</si>
  <si>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</si>
  <si>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</si>
  <si>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</si>
  <si>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</si>
  <si>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</si>
  <si>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</si>
  <si>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</si>
  <si>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</si>
  <si>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</si>
  <si>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</si>
  <si>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</si>
  <si>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</si>
  <si>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</si>
  <si>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</si>
  <si>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</si>
  <si>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</si>
  <si>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</si>
  <si>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</si>
  <si>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</si>
  <si>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</si>
  <si>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</si>
  <si>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</si>
  <si>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</si>
  <si>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</si>
  <si>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</si>
  <si>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</si>
  <si>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</si>
  <si>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</si>
  <si>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</si>
  <si>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</si>
  <si>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</si>
  <si>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</si>
  <si>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</si>
  <si>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</si>
  <si>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</si>
  <si>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</si>
  <si>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</si>
  <si>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</si>
  <si>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</si>
  <si>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</si>
  <si>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</si>
  <si>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</si>
  <si>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</si>
  <si>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</si>
  <si>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</si>
  <si>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</si>
  <si>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</si>
  <si>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</si>
  <si>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</si>
  <si>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</si>
  <si>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</si>
  <si>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</si>
  <si>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</si>
  <si>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</si>
  <si>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</si>
  <si>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</si>
  <si>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</si>
  <si>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</si>
  <si>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</si>
  <si>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</si>
  <si>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</si>
  <si>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</si>
  <si>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</si>
  <si>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</si>
  <si>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</si>
  <si>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</si>
  <si>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</si>
  <si>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</si>
  <si>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</si>
  <si>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</si>
  <si>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</si>
  <si>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</si>
  <si>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</si>
  <si>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</si>
  <si>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</si>
  <si>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</si>
  <si>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</si>
  <si>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</si>
  <si>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</si>
  <si>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</si>
  <si>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</si>
  <si>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</si>
  <si>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</si>
  <si>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</si>
  <si>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</si>
  <si>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</si>
  <si>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</si>
  <si>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</si>
  <si>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</si>
  <si>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</si>
  <si>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</si>
  <si>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</si>
  <si>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</si>
  <si>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</si>
  <si>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</si>
  <si>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</si>
  <si>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</si>
  <si>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</si>
  <si>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</si>
  <si>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</si>
  <si>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</si>
  <si>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</si>
  <si>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</si>
  <si>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</si>
  <si>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</si>
  <si>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</si>
  <si>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</si>
  <si>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</si>
  <si>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</si>
  <si>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</si>
  <si>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</si>
  <si>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</si>
  <si>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</si>
  <si>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</si>
  <si>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</si>
  <si>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</si>
  <si>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</si>
  <si>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</si>
  <si>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</si>
  <si>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</si>
  <si>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</si>
  <si>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</si>
  <si>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</si>
  <si>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</si>
  <si>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</si>
  <si>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</si>
  <si>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</si>
  <si>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</si>
  <si>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</si>
  <si>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</si>
  <si>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</si>
  <si>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</si>
  <si>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</si>
  <si>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</si>
  <si>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</si>
  <si>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</si>
  <si>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</si>
  <si>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</si>
  <si>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</si>
  <si>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</si>
  <si>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</si>
  <si>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</si>
  <si>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</si>
  <si>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</si>
  <si>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</si>
  <si>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</si>
  <si>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</si>
  <si>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</si>
  <si>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</si>
  <si>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</si>
  <si>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</si>
  <si>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</si>
  <si>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</si>
  <si>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</si>
  <si>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</si>
  <si>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</si>
  <si>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</si>
  <si>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</si>
  <si>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</si>
  <si>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</si>
  <si>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</si>
  <si>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</si>
  <si>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</si>
  <si>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</si>
  <si>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</si>
  <si>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</si>
  <si>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</si>
  <si>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</si>
  <si>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</si>
  <si>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</si>
  <si>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</si>
  <si>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</si>
  <si>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</si>
  <si>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</si>
  <si>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</si>
  <si>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</si>
  <si>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</si>
  <si>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</si>
  <si>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</si>
  <si>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</si>
  <si>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</si>
  <si>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</si>
  <si>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</si>
  <si>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</si>
  <si>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</si>
  <si>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</si>
  <si>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</si>
  <si>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</si>
  <si>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</si>
  <si>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</si>
  <si>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</si>
  <si>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</si>
  <si>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</si>
  <si>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</si>
  <si>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</si>
  <si>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</si>
  <si>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</si>
  <si>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</si>
  <si>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</si>
  <si>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</si>
  <si>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</si>
  <si>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</si>
  <si>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</si>
  <si>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</si>
  <si>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</si>
  <si>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</si>
  <si>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</si>
  <si>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</si>
  <si>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</si>
  <si>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</si>
  <si>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</si>
  <si>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</si>
  <si>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</si>
  <si>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</si>
  <si>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</si>
  <si>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</si>
  <si>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</si>
  <si>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</si>
  <si>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</si>
  <si>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</si>
  <si>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</si>
  <si>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</si>
  <si>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</si>
  <si>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</si>
  <si>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</si>
  <si>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</si>
  <si>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</si>
  <si>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</si>
  <si>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</si>
  <si>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</si>
  <si>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</si>
  <si>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</si>
  <si>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</si>
  <si>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</si>
  <si>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</si>
  <si>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</si>
  <si>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</si>
  <si>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</si>
  <si>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</si>
  <si>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</si>
  <si>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</si>
  <si>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</si>
  <si>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</si>
  <si>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</si>
  <si>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</si>
  <si>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</si>
  <si>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</si>
  <si>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</si>
  <si>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</si>
  <si>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</si>
  <si>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</si>
  <si>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</si>
  <si>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</si>
  <si>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</si>
  <si>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</si>
  <si>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</si>
  <si>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</si>
  <si>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</si>
  <si>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</si>
  <si>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</si>
  <si>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</si>
  <si>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</si>
  <si>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</si>
  <si>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</si>
  <si>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</si>
  <si>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</si>
  <si>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</si>
  <si>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</si>
  <si>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</si>
  <si>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</si>
  <si>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</si>
  <si>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</si>
  <si>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</si>
  <si>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</si>
  <si>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</si>
  <si>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</si>
  <si>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</si>
  <si>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</si>
  <si>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</si>
  <si>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</si>
  <si>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</si>
  <si>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</si>
  <si>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</si>
  <si>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</si>
  <si>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</si>
  <si>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</si>
  <si>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</si>
  <si>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</si>
  <si>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</si>
  <si>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</si>
  <si>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</si>
  <si>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</si>
  <si>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</si>
  <si>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</si>
  <si>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</si>
  <si>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</si>
  <si>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</si>
  <si>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</si>
  <si>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</si>
  <si>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</si>
  <si>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</si>
  <si>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</si>
  <si>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</si>
  <si>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</si>
  <si>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</si>
  <si>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</si>
  <si>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</si>
  <si>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</si>
  <si>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</si>
  <si>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</si>
  <si>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</si>
  <si>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</si>
  <si>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</si>
  <si>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</si>
  <si>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</si>
  <si>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</si>
  <si>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</si>
  <si>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</si>
  <si>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</si>
  <si>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</si>
  <si>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</si>
  <si>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</si>
  <si>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</si>
  <si>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</si>
  <si>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</si>
  <si>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</si>
  <si>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</si>
  <si>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</si>
  <si>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</si>
  <si>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</si>
  <si>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</si>
  <si>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</si>
  <si>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</si>
  <si>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</si>
  <si>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</si>
  <si>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</si>
  <si>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</si>
  <si>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</si>
  <si>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</si>
  <si>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</si>
  <si>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</si>
  <si>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</si>
  <si>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</si>
  <si>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</si>
  <si>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</si>
  <si>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</si>
  <si>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</si>
  <si>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</si>
  <si>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</si>
  <si>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</si>
  <si>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</si>
  <si>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</si>
  <si>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</si>
  <si>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</si>
  <si>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</si>
  <si>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</si>
  <si>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</si>
  <si>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</si>
  <si>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</si>
  <si>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</si>
  <si>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</si>
  <si>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</si>
  <si>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</si>
  <si>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</si>
  <si>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</si>
  <si>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</si>
  <si>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</si>
  <si>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</si>
  <si>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</si>
  <si>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</si>
  <si>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</si>
  <si>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</si>
  <si>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</si>
  <si>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</si>
  <si>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</si>
  <si>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</si>
  <si>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</si>
  <si>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</si>
  <si>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</si>
  <si>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</si>
  <si>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</si>
  <si>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</si>
  <si>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</si>
  <si>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</si>
  <si>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</si>
  <si>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</si>
  <si>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</si>
  <si>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</si>
  <si>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</si>
  <si>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</si>
  <si>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</si>
  <si>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</si>
  <si>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</si>
  <si>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</si>
  <si>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</si>
  <si>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</si>
  <si>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</si>
  <si>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</si>
  <si>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</si>
  <si>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</si>
  <si>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</si>
  <si>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</si>
  <si>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</si>
  <si>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</si>
  <si>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</si>
  <si>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</si>
  <si>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</si>
  <si>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</si>
  <si>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</si>
  <si>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</si>
  <si>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</si>
  <si>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</si>
  <si>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</si>
  <si>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</si>
  <si>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</si>
  <si>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</si>
  <si>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</si>
  <si>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</si>
  <si>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</si>
  <si>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</si>
  <si>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</si>
  <si>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</si>
  <si>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</si>
  <si>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</si>
  <si>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</si>
  <si>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</si>
  <si>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</si>
  <si>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</si>
  <si>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</si>
  <si>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</si>
  <si>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</si>
  <si>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</si>
  <si>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</si>
  <si>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</si>
  <si>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</si>
  <si>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</si>
  <si>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</si>
  <si>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</si>
  <si>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</si>
  <si>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</si>
  <si>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</si>
  <si>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</si>
  <si>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</si>
  <si>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</si>
  <si>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</si>
  <si>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</si>
  <si>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</si>
  <si>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</si>
  <si>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</si>
  <si>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</si>
  <si>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</si>
  <si>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</si>
  <si>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</si>
  <si>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</si>
  <si>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</si>
  <si>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</si>
  <si>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</si>
  <si>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</si>
  <si>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</si>
  <si>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</si>
  <si>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</si>
  <si>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</si>
  <si>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</si>
  <si>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</si>
  <si>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</si>
  <si>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</si>
  <si>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</si>
  <si>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</si>
  <si>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</si>
  <si>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</si>
  <si>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</si>
  <si>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</si>
  <si>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</si>
  <si>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</si>
  <si>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</si>
  <si>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</si>
  <si>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</si>
  <si>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</si>
  <si>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</si>
  <si>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</si>
  <si>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</si>
  <si>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</si>
  <si>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</si>
  <si>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</si>
  <si>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</si>
  <si>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</si>
  <si>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</si>
  <si>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</si>
  <si>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</si>
  <si>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</si>
  <si>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</si>
  <si>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</si>
  <si>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</si>
  <si>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</si>
  <si>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</si>
  <si>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</si>
  <si>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</si>
  <si>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</si>
  <si>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</si>
  <si>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</si>
  <si>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</si>
  <si>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</si>
  <si>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</si>
  <si>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</si>
  <si>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</si>
  <si>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</si>
  <si>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</si>
  <si>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</si>
  <si>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</si>
  <si>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</si>
  <si>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</si>
  <si>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</si>
  <si>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</si>
  <si>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</si>
  <si>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</si>
  <si>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</si>
  <si>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</si>
  <si>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</si>
  <si>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</si>
  <si>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</si>
  <si>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</si>
  <si>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</si>
  <si>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</si>
  <si>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</si>
  <si>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</si>
  <si>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</si>
  <si>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</si>
  <si>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</si>
  <si>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</si>
  <si>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</si>
  <si>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</si>
  <si>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</si>
  <si>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</si>
  <si>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</si>
  <si>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</si>
  <si>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</si>
  <si>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</si>
  <si>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</si>
  <si>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</si>
  <si>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</si>
  <si>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</si>
  <si>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</si>
  <si>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</si>
  <si>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</si>
  <si>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</si>
  <si>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</si>
  <si>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</si>
  <si>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</si>
  <si>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</si>
  <si>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</si>
  <si>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</si>
  <si>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</si>
  <si>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</si>
  <si>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</si>
  <si>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</si>
  <si>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</si>
  <si>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</si>
  <si>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</si>
  <si>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</si>
  <si>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</si>
  <si>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</si>
  <si>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</si>
  <si>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</si>
  <si>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</si>
  <si>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</si>
  <si>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</si>
  <si>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</si>
  <si>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</si>
  <si>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</si>
  <si>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</si>
  <si>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</si>
  <si>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</si>
  <si>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</si>
  <si>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</si>
  <si>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</si>
  <si>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</si>
  <si>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</si>
  <si>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</si>
  <si>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</si>
  <si>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</si>
  <si>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</si>
  <si>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</si>
  <si>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</si>
  <si>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</si>
  <si>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</si>
  <si>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</si>
  <si>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</si>
  <si>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</si>
  <si>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</si>
  <si>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</si>
  <si>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</si>
  <si>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</si>
  <si>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</si>
  <si>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</si>
  <si>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</si>
  <si>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</si>
  <si>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</si>
  <si>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</si>
  <si>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</si>
  <si>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</si>
  <si>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</si>
  <si>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</si>
  <si>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</si>
  <si>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</si>
  <si>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</si>
  <si>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</si>
  <si>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</si>
  <si>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</si>
  <si>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</si>
  <si>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</si>
  <si>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</si>
  <si>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</si>
  <si>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</si>
  <si>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</si>
  <si>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</si>
  <si>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</si>
  <si>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</si>
  <si>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</si>
  <si>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</si>
  <si>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</si>
  <si>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</si>
  <si>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</si>
  <si>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</si>
  <si>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</si>
  <si>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</si>
  <si>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</si>
  <si>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</si>
  <si>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</si>
  <si>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</si>
  <si>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</si>
  <si>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</si>
  <si>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</si>
  <si>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</si>
  <si>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</si>
  <si>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</si>
  <si>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</si>
  <si>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</si>
  <si>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</si>
  <si>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</si>
  <si>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</si>
  <si>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</si>
  <si>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</si>
  <si>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</si>
  <si>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</si>
  <si>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</si>
  <si>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</si>
  <si>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</si>
  <si>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</si>
  <si>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</si>
  <si>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</si>
  <si>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</si>
  <si>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</si>
  <si>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</si>
  <si>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</si>
  <si>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</si>
  <si>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</si>
  <si>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</si>
  <si>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</si>
  <si>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</si>
  <si>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</si>
  <si>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</si>
  <si>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</si>
  <si>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</si>
  <si>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</si>
  <si>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</si>
  <si>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</si>
  <si>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</si>
  <si>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</si>
  <si>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</si>
  <si>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</si>
  <si>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</si>
  <si>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</si>
  <si>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</si>
  <si>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</si>
  <si>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</si>
  <si>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</si>
  <si>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</si>
  <si>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</si>
  <si>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</si>
  <si>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</si>
  <si>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</si>
  <si>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</si>
  <si>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</si>
  <si>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</si>
  <si>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</si>
  <si>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</si>
  <si>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</si>
  <si>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</si>
  <si>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</si>
  <si>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</si>
  <si>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</si>
  <si>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</si>
  <si>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</si>
  <si>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</si>
  <si>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</si>
  <si>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</si>
  <si>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</si>
  <si>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</si>
  <si>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</si>
  <si>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</si>
  <si>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</si>
  <si>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</si>
  <si>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</si>
  <si>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</si>
  <si>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</si>
  <si>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</si>
  <si>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</si>
  <si>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</si>
  <si>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</si>
  <si>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</si>
  <si>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</si>
  <si>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</si>
  <si>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</si>
  <si>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</si>
  <si>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</si>
  <si>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</si>
  <si>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</si>
  <si>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</si>
  <si>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</si>
  <si>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</si>
  <si>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</si>
  <si>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</si>
  <si>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</si>
  <si>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</si>
  <si>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</si>
  <si>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</si>
  <si>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</si>
  <si>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</si>
  <si>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</si>
  <si>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</si>
  <si>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</si>
  <si>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</si>
  <si>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</si>
  <si>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</si>
  <si>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</si>
  <si>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</si>
  <si>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</si>
  <si>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</si>
  <si>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</si>
  <si>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</si>
  <si>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</si>
  <si>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</si>
  <si>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</si>
  <si>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</si>
  <si>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</si>
  <si>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</si>
  <si>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</si>
  <si>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</si>
  <si>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</si>
  <si>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</si>
  <si>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</si>
  <si>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</si>
  <si>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</si>
  <si>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</si>
  <si>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</si>
  <si>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</si>
  <si>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</si>
  <si>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</si>
  <si>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</si>
  <si>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</si>
  <si>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</si>
  <si>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</si>
  <si>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</si>
  <si>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</si>
  <si>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</si>
  <si>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</si>
  <si>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</si>
  <si>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</si>
  <si>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</si>
  <si>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</si>
  <si>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</si>
  <si>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</si>
  <si>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</si>
  <si>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</si>
  <si>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</si>
  <si>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</si>
  <si>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</si>
  <si>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</si>
  <si>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</si>
  <si>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</si>
  <si>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</si>
  <si>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</si>
  <si>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</si>
  <si>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</si>
  <si>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</si>
  <si>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</si>
  <si>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</si>
  <si>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</si>
  <si>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</si>
  <si>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</si>
  <si>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</si>
  <si>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</si>
  <si>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</si>
  <si>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</si>
  <si>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</si>
  <si>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</si>
  <si>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</si>
  <si>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</si>
  <si>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</si>
  <si>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</si>
  <si>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</si>
  <si>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</si>
  <si>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</si>
  <si>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</si>
  <si>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</si>
  <si>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</si>
  <si>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</si>
  <si>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</si>
  <si>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</si>
  <si>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</si>
  <si>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</si>
  <si>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</si>
  <si>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</si>
  <si>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</si>
  <si>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</si>
  <si>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</si>
  <si>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</si>
  <si>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</si>
  <si>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</si>
  <si>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</si>
  <si>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</si>
  <si>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</si>
  <si>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</si>
  <si>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</si>
  <si>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</si>
  <si>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</si>
  <si>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</si>
  <si>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</si>
  <si>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</si>
  <si>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</si>
  <si>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</si>
  <si>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</si>
  <si>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</si>
  <si>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</si>
  <si>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</si>
  <si>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</si>
  <si>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</si>
  <si>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</si>
  <si>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</si>
  <si>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</si>
  <si>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</si>
  <si>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</si>
  <si>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</si>
  <si>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</si>
  <si>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</si>
  <si>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</si>
  <si>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</si>
  <si>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</si>
  <si>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</si>
  <si>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</si>
  <si>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</si>
  <si>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</si>
  <si>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</si>
  <si>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</si>
  <si>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</si>
  <si>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</si>
  <si>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</si>
  <si>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</si>
  <si>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</si>
  <si>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</si>
  <si>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</si>
  <si>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</si>
  <si>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</si>
  <si>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</si>
  <si>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</si>
  <si>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</si>
  <si>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</si>
  <si>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</si>
  <si>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</si>
  <si>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</si>
  <si>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</si>
  <si>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</si>
  <si>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</si>
  <si>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</si>
  <si>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</si>
  <si>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</si>
  <si>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</si>
  <si>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</si>
  <si>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</si>
  <si>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</si>
  <si>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</si>
  <si>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</si>
  <si>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</si>
  <si>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</si>
  <si>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</si>
  <si>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</si>
  <si>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</si>
  <si>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</si>
  <si>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</si>
  <si>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</si>
  <si>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</si>
  <si>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</si>
  <si>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</si>
  <si>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</si>
  <si>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</si>
  <si>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</si>
  <si>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</si>
  <si>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</si>
  <si>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</si>
  <si>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</si>
  <si>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</si>
  <si>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</si>
  <si>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</si>
  <si>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</si>
  <si>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</si>
  <si>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</si>
  <si>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</si>
  <si>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</si>
  <si>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</si>
  <si>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</si>
  <si>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</si>
  <si>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</si>
  <si>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</si>
  <si>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</si>
  <si>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</si>
  <si>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</si>
  <si>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</si>
  <si>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</si>
  <si>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</si>
  <si>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</si>
  <si>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</si>
  <si>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</si>
  <si>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</si>
  <si>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</si>
  <si>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</si>
  <si>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</si>
  <si>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</si>
  <si>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</si>
  <si>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</si>
  <si>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</si>
  <si>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</si>
  <si>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</si>
  <si>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</si>
  <si>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</si>
  <si>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</si>
  <si>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</si>
  <si>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</si>
  <si>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</si>
  <si>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</si>
  <si>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</si>
  <si>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</si>
  <si>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</si>
  <si>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</si>
  <si>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</si>
  <si>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</si>
  <si>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</si>
  <si>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</si>
  <si>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</si>
  <si>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</si>
  <si>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</si>
  <si>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</si>
  <si>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</si>
  <si>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</si>
  <si>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</si>
  <si>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</si>
  <si>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</si>
  <si>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</si>
  <si>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</si>
  <si>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</si>
  <si>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</si>
  <si>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</si>
  <si>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</si>
  <si>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</si>
  <si>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</si>
  <si>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</si>
  <si>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</si>
  <si>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</si>
  <si>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</si>
  <si>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</si>
  <si>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</si>
  <si>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</si>
  <si>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</si>
  <si>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</si>
  <si>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</si>
  <si>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</si>
  <si>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</si>
  <si>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</si>
  <si>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</si>
  <si>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</si>
  <si>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</si>
  <si>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</si>
  <si>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</si>
  <si>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</si>
  <si>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</si>
  <si>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</si>
  <si>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</si>
  <si>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</si>
  <si>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</si>
  <si>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</si>
  <si>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</si>
  <si>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</si>
  <si>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</si>
  <si>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</si>
  <si>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</si>
  <si>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</si>
  <si>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</si>
  <si>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</si>
  <si>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</si>
  <si>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</si>
  <si>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</si>
  <si>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</si>
  <si>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</si>
  <si>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</si>
  <si>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</si>
  <si>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</si>
  <si>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</si>
  <si>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</si>
  <si>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</si>
  <si>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</si>
  <si>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</si>
  <si>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</si>
  <si>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</si>
  <si>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</si>
  <si>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</si>
  <si>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</si>
  <si>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</si>
  <si>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</si>
  <si>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</si>
  <si>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</si>
  <si>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</si>
  <si>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</si>
  <si>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</si>
  <si>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</si>
  <si>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</si>
  <si>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</si>
  <si>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</si>
  <si>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</si>
  <si>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</si>
  <si>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</si>
  <si>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</si>
  <si>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</si>
  <si>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</si>
  <si>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</si>
  <si>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</si>
  <si>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</si>
  <si>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</si>
  <si>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</si>
  <si>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</si>
  <si>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</si>
  <si>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</si>
  <si>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</si>
  <si>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</si>
  <si>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</si>
  <si>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</si>
  <si>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</si>
  <si>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</si>
  <si>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</si>
  <si>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</si>
  <si>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</si>
  <si>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</si>
  <si>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</si>
  <si>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</si>
  <si>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</si>
  <si>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</si>
  <si>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</si>
  <si>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</si>
  <si>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</si>
  <si>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</si>
  <si>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</si>
  <si>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</si>
  <si>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</si>
  <si>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</si>
  <si>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</si>
  <si>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</si>
  <si>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</si>
  <si>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</si>
  <si>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</si>
  <si>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</si>
  <si>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</si>
  <si>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</si>
  <si>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</si>
  <si>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</si>
  <si>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</si>
  <si>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</si>
  <si>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</si>
  <si>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</si>
  <si>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</si>
  <si>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</si>
  <si>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</si>
  <si>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</si>
  <si>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</si>
  <si>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</si>
  <si>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</si>
  <si>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</si>
  <si>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</si>
  <si>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</si>
  <si>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</si>
  <si>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</si>
  <si>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</si>
  <si>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</si>
  <si>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</si>
  <si>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</si>
  <si>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</si>
  <si>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</si>
  <si>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</si>
  <si>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</si>
  <si>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</si>
  <si>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</si>
  <si>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</si>
  <si>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</si>
  <si>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</si>
  <si>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</si>
  <si>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</si>
  <si>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</si>
  <si>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</si>
  <si>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</si>
  <si>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</si>
  <si>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</si>
  <si>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</si>
  <si>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</si>
  <si>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</si>
  <si>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</si>
  <si>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</si>
  <si>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</si>
  <si>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</si>
  <si>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</si>
  <si>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</si>
  <si>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</si>
  <si>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</si>
  <si>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</si>
  <si>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</si>
  <si>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</si>
  <si>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</si>
  <si>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</si>
  <si>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</si>
  <si>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</si>
  <si>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</si>
  <si>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</si>
  <si>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</si>
  <si>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</si>
  <si>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</si>
  <si>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</si>
  <si>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</si>
  <si>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</si>
  <si>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</si>
  <si>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</si>
  <si>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</si>
  <si>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</si>
  <si>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</si>
  <si>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</si>
  <si>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</si>
  <si>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</si>
  <si>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</si>
  <si>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</si>
  <si>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</si>
  <si>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</si>
  <si>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</si>
  <si>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</si>
  <si>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</si>
  <si>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</si>
  <si>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</si>
  <si>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</si>
  <si>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</si>
  <si>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</si>
  <si>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</si>
  <si>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</si>
  <si>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</si>
  <si>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</si>
  <si>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</si>
  <si>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</si>
  <si>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</si>
  <si>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</si>
  <si>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</si>
  <si>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</si>
  <si>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</si>
  <si>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</si>
  <si>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</si>
  <si>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</si>
  <si>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</si>
  <si>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</si>
  <si>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</si>
  <si>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</si>
  <si>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</si>
  <si>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</si>
  <si>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</si>
  <si>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</si>
  <si>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</si>
  <si>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</si>
  <si>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</si>
  <si>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</si>
  <si>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</si>
  <si>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</si>
  <si>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</si>
  <si>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</si>
  <si>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</si>
  <si>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</si>
  <si>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</si>
  <si>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</si>
  <si>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</si>
  <si>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</si>
  <si>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</si>
  <si>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</si>
  <si>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</si>
  <si>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</si>
  <si>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</si>
  <si>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</si>
  <si>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</si>
  <si>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</si>
  <si>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</si>
  <si>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</si>
  <si>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</si>
  <si>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</si>
  <si>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</si>
  <si>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</si>
  <si>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</si>
  <si>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</si>
  <si>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</si>
  <si>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</si>
  <si>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</si>
  <si>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</si>
  <si>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</si>
  <si>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</si>
  <si>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</si>
  <si>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</si>
  <si>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</si>
  <si>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</si>
  <si>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</si>
  <si>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</si>
  <si>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</si>
  <si>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</si>
  <si>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</si>
  <si>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</si>
  <si>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</si>
  <si>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</si>
  <si>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</si>
  <si>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</si>
  <si>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</si>
  <si>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</si>
  <si>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</si>
  <si>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</si>
  <si>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</si>
  <si>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</si>
  <si>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</si>
  <si>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</si>
  <si>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</si>
  <si>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</si>
  <si>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</si>
  <si>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</si>
  <si>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</si>
  <si>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</si>
  <si>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</si>
  <si>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</si>
  <si>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</si>
  <si>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</si>
  <si>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</si>
  <si>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</si>
  <si>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</si>
  <si>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</si>
  <si>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</si>
  <si>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</si>
  <si>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</si>
  <si>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</si>
  <si>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</si>
  <si>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</si>
  <si>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</si>
  <si>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</si>
  <si>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</si>
  <si>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</si>
  <si>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</si>
  <si>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</si>
  <si>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</si>
  <si>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</si>
  <si>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</si>
  <si>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</si>
  <si>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</si>
  <si>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</si>
  <si>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</si>
  <si>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</si>
  <si>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</si>
  <si>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</si>
  <si>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</si>
  <si>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</si>
  <si>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</si>
  <si>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</si>
  <si>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</si>
  <si>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</si>
  <si>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</si>
  <si>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</si>
  <si>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</si>
  <si>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</si>
  <si>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</si>
  <si>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</si>
  <si>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</si>
  <si>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</si>
  <si>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</si>
  <si>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</si>
  <si>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</si>
  <si>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</si>
  <si>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</si>
  <si>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</si>
  <si>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</si>
  <si>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</si>
  <si>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</si>
  <si>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</si>
  <si>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</si>
  <si>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</si>
  <si>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</si>
  <si>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</si>
  <si>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</si>
  <si>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</si>
  <si>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</si>
  <si>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</si>
  <si>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</si>
  <si>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</si>
  <si>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</si>
  <si>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</si>
  <si>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</si>
  <si>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</si>
  <si>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</si>
  <si>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</si>
  <si>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</si>
  <si>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</si>
  <si>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</si>
  <si>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</si>
  <si>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</si>
  <si>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</si>
  <si>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</si>
  <si>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</si>
  <si>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</si>
  <si>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</si>
  <si>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</si>
  <si>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</si>
  <si>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</si>
  <si>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</si>
  <si>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</si>
  <si>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</si>
  <si>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</si>
  <si>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</si>
  <si>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</si>
  <si>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</si>
  <si>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</si>
  <si>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</si>
  <si>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</si>
  <si>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</si>
  <si>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</si>
  <si>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</si>
  <si>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</si>
  <si>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</si>
  <si>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</si>
  <si>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</si>
  <si>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</si>
  <si>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</si>
  <si>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</si>
  <si>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</si>
  <si>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</si>
  <si>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</si>
  <si>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</si>
  <si>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</si>
  <si>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</si>
  <si>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</si>
  <si>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</si>
  <si>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</si>
  <si>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</si>
  <si>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</si>
  <si>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</si>
  <si>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</si>
  <si>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</si>
  <si>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</si>
  <si>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</si>
  <si>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</si>
  <si>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</si>
  <si>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</si>
  <si>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</si>
  <si>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</si>
  <si>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</si>
  <si>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</si>
  <si>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</si>
  <si>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</si>
  <si>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</si>
  <si>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</si>
  <si>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</si>
  <si>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</si>
  <si>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</si>
  <si>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</si>
  <si>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</si>
  <si>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</si>
  <si>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</si>
  <si>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</si>
  <si>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</si>
  <si>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</si>
  <si>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</si>
  <si>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</si>
  <si>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</si>
  <si>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</si>
  <si>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</si>
  <si>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</si>
  <si>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</si>
  <si>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</si>
  <si>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</si>
  <si>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</si>
  <si>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</si>
  <si>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</si>
  <si>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</si>
  <si>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</si>
  <si>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</si>
  <si>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</si>
  <si>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</si>
  <si>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</si>
  <si>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</si>
  <si>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</si>
  <si>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</si>
  <si>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</si>
  <si>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</si>
  <si>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</si>
  <si>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</si>
  <si>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</si>
  <si>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</si>
  <si>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</si>
  <si>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</si>
  <si>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</si>
  <si>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</si>
  <si>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</si>
  <si>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</si>
  <si>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</si>
  <si>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</si>
  <si>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</si>
  <si>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</si>
  <si>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</si>
  <si>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</si>
  <si>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</si>
  <si>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</si>
  <si>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</si>
  <si>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</si>
  <si>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</si>
  <si>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</si>
  <si>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</si>
  <si>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</si>
  <si>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</si>
  <si>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</si>
  <si>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</si>
  <si>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</si>
  <si>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</si>
  <si>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</si>
  <si>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</si>
  <si>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</si>
  <si>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</si>
  <si>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</si>
  <si>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</si>
  <si>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</si>
  <si>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</si>
  <si>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</si>
  <si>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</si>
  <si>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</si>
  <si>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</si>
  <si>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</si>
  <si>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</si>
  <si>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</si>
  <si>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</si>
  <si>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</si>
  <si>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</si>
  <si>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</si>
  <si>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</si>
  <si>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</si>
  <si>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</si>
  <si>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</si>
  <si>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</si>
  <si>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</si>
  <si>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</si>
  <si>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</si>
  <si>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</si>
  <si>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</si>
  <si>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</si>
  <si>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</si>
  <si>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</si>
  <si>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</si>
  <si>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</si>
  <si>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</si>
  <si>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</si>
  <si>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</si>
  <si>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</si>
  <si>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</si>
  <si>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</si>
  <si>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</si>
  <si>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</si>
  <si>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</si>
  <si>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</si>
  <si>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</si>
  <si>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</si>
  <si>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</si>
  <si>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</si>
  <si>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</si>
  <si>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</si>
  <si>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</si>
  <si>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</si>
  <si>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</si>
  <si>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</si>
  <si>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</si>
  <si>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</si>
  <si>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</si>
  <si>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</si>
  <si>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</si>
  <si>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</si>
  <si>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</si>
  <si>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</si>
  <si>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</si>
  <si>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</si>
  <si>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</si>
  <si>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</si>
  <si>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</si>
  <si>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</si>
  <si>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</si>
  <si>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</si>
  <si>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</si>
  <si>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</si>
  <si>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</si>
  <si>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</si>
  <si>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</si>
  <si>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</si>
  <si>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</si>
  <si>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</si>
  <si>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</si>
  <si>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</si>
  <si>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</si>
  <si>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</si>
  <si>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</si>
  <si>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</si>
  <si>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</si>
  <si>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</si>
  <si>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</si>
  <si>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</si>
  <si>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</si>
  <si>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</si>
  <si>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</si>
  <si>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</si>
  <si>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</si>
  <si>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</si>
  <si>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</si>
  <si>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</si>
  <si>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</si>
  <si>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</si>
  <si>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</si>
  <si>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</si>
  <si>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</si>
  <si>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</si>
  <si>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</si>
  <si>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</si>
  <si>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</si>
  <si>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</si>
  <si>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</si>
  <si>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</si>
  <si>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</si>
  <si>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</si>
  <si>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</si>
  <si>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</si>
  <si>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</si>
  <si>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</si>
  <si>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</si>
  <si>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</si>
  <si>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</si>
  <si>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</si>
  <si>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</si>
  <si>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</si>
  <si>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</si>
  <si>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</si>
  <si>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</si>
  <si>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</si>
  <si>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</si>
  <si>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</si>
  <si>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</si>
  <si>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</si>
  <si>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</si>
  <si>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</si>
  <si>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</si>
  <si>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</si>
  <si>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</si>
  <si>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</si>
  <si>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</si>
  <si>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</si>
  <si>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</si>
  <si>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</si>
  <si>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</si>
  <si>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</si>
  <si>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</si>
  <si>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</si>
  <si>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</si>
  <si>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</si>
  <si>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</si>
  <si>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</si>
  <si>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</si>
  <si>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</si>
  <si>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</si>
  <si>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</si>
  <si>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</si>
  <si>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</si>
  <si>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</si>
  <si>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</si>
  <si>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</si>
  <si>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</si>
  <si>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</si>
  <si>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</si>
  <si>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</si>
  <si>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</si>
  <si>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</si>
  <si>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</si>
  <si>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</si>
  <si>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</si>
  <si>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</si>
  <si>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</si>
  <si>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</si>
  <si>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</si>
  <si>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</si>
  <si>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</si>
  <si>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</si>
  <si>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</si>
  <si>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</si>
  <si>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</si>
  <si>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</si>
  <si>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</si>
  <si>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</si>
  <si>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</si>
  <si>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</si>
  <si>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</si>
  <si>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</si>
  <si>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</si>
  <si>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</si>
  <si>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</si>
  <si>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</si>
  <si>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</si>
  <si>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</si>
  <si>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</si>
  <si>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</si>
  <si>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</si>
  <si>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</si>
  <si>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</si>
  <si>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</si>
  <si>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</si>
  <si>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</si>
  <si>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</si>
  <si>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</si>
  <si>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</si>
  <si>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</si>
  <si>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</si>
  <si>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</si>
  <si>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</si>
  <si>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</si>
  <si>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</si>
  <si>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</si>
  <si>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</si>
  <si>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</si>
  <si>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</si>
  <si>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</si>
  <si>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</si>
  <si>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</si>
  <si>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</si>
  <si>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</si>
  <si>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</si>
  <si>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</si>
  <si>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</si>
  <si>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</si>
  <si>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</si>
  <si>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</si>
  <si>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</si>
  <si>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</si>
  <si>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</si>
  <si>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</si>
  <si>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</si>
  <si>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</si>
  <si>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</si>
  <si>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</si>
  <si>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</si>
  <si>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</si>
  <si>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</si>
  <si>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</si>
  <si>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</si>
  <si>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</si>
  <si>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</si>
  <si>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</si>
  <si>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</si>
  <si>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</si>
  <si>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</si>
  <si>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</si>
  <si>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</si>
  <si>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</si>
  <si>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</si>
  <si>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</si>
  <si>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</si>
  <si>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</si>
  <si>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</si>
  <si>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</si>
  <si>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</si>
  <si>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</si>
  <si>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</si>
  <si>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</si>
  <si>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</si>
  <si>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</si>
  <si>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</si>
  <si>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</si>
  <si>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</si>
  <si>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</si>
  <si>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</si>
  <si>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</si>
  <si>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</si>
  <si>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</si>
  <si>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</si>
  <si>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</si>
  <si>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</si>
  <si>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</si>
  <si>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</si>
  <si>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</si>
  <si>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</si>
  <si>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</si>
  <si>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</si>
  <si>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</si>
  <si>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</si>
  <si>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</si>
  <si>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</si>
  <si>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</si>
  <si>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</si>
  <si>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</si>
  <si>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</si>
  <si>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</si>
  <si>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</si>
  <si>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</si>
  <si>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</si>
  <si>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</si>
  <si>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</si>
  <si>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</si>
  <si>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</si>
  <si>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</si>
  <si>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</si>
  <si>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</si>
  <si>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</si>
  <si>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</si>
  <si>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</si>
  <si>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</si>
  <si>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</si>
  <si>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</si>
  <si>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</si>
  <si>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</si>
  <si>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</si>
  <si>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</si>
  <si>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</si>
  <si>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</si>
  <si>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</si>
  <si>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</si>
  <si>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</si>
  <si>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</si>
  <si>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</si>
  <si>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</si>
  <si>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</si>
  <si>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</si>
  <si>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</si>
  <si>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</si>
  <si>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</si>
  <si>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</si>
  <si>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</si>
  <si>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</si>
  <si>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</si>
  <si>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</si>
  <si>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</si>
  <si>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</si>
  <si>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</si>
  <si>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</si>
  <si>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</si>
  <si>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</si>
  <si>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</si>
  <si>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</si>
  <si>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</si>
  <si>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</si>
  <si>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</si>
  <si>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</si>
  <si>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</si>
  <si>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</si>
  <si>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</si>
  <si>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</si>
  <si>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</si>
  <si>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</si>
  <si>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</si>
  <si>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</si>
  <si>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</si>
  <si>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</si>
  <si>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</si>
  <si>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</si>
  <si>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</si>
  <si>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</si>
  <si>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</si>
  <si>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</si>
  <si>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</si>
  <si>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</si>
  <si>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</si>
  <si>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</si>
  <si>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</si>
  <si>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</si>
  <si>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</si>
  <si>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</si>
  <si>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</si>
  <si>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</si>
  <si>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</si>
  <si>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</si>
  <si>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</si>
  <si>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</si>
  <si>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</si>
  <si>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</si>
  <si>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</si>
  <si>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</si>
  <si>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</si>
  <si>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</si>
  <si>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</si>
  <si>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</si>
  <si>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</si>
  <si>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</si>
  <si>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</si>
  <si>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</si>
  <si>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</si>
  <si>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</si>
  <si>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</si>
  <si>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</si>
  <si>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</si>
  <si>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</si>
  <si>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</si>
  <si>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</si>
  <si>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</si>
  <si>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</si>
  <si>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</si>
  <si>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</si>
  <si>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</si>
  <si>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</si>
  <si>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</si>
  <si>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</si>
  <si>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</si>
  <si>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</si>
  <si>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</si>
  <si>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</si>
  <si>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</si>
  <si>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</si>
  <si>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</si>
  <si>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</si>
  <si>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</si>
  <si>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</si>
  <si>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</si>
  <si>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</si>
  <si>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</si>
  <si>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</si>
  <si>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</si>
  <si>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</si>
  <si>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</si>
  <si>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</si>
  <si>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</si>
  <si>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</si>
  <si>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</si>
  <si>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</si>
  <si>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</si>
  <si>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</si>
  <si>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</si>
  <si>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</si>
  <si>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</si>
  <si>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</si>
  <si>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</si>
  <si>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</si>
  <si>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</si>
  <si>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</si>
  <si>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</si>
  <si>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</si>
  <si>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</si>
  <si>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</si>
  <si>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</si>
  <si>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</si>
  <si>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</si>
  <si>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</si>
  <si>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</si>
  <si>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</si>
  <si>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</si>
  <si>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</si>
  <si>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</si>
  <si>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</si>
  <si>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</si>
  <si>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</si>
  <si>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</si>
  <si>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</si>
  <si>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</si>
  <si>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</si>
  <si>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</si>
  <si>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</si>
  <si>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</si>
  <si>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</si>
  <si>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</si>
  <si>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</si>
  <si>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</si>
  <si>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</si>
  <si>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</si>
  <si>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</si>
  <si>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</si>
  <si>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</si>
  <si>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</si>
  <si>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</si>
  <si>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</si>
  <si>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</si>
  <si>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</si>
  <si>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</si>
  <si>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</si>
  <si>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</si>
  <si>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</si>
  <si>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</si>
  <si>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</si>
  <si>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</si>
  <si>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</si>
  <si>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</si>
  <si>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</si>
  <si>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</si>
  <si>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</si>
  <si>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</si>
  <si>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</si>
  <si>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</si>
  <si>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</si>
  <si>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</si>
  <si>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</si>
  <si>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</si>
  <si>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</si>
  <si>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</si>
  <si>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</si>
  <si>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</si>
  <si>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</si>
  <si>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</si>
  <si>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</si>
  <si>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</si>
  <si>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</si>
  <si>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</si>
  <si>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</si>
  <si>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</si>
  <si>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</si>
  <si>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</si>
  <si>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</si>
  <si>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</si>
  <si>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</si>
  <si>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</si>
  <si>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</si>
  <si>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</si>
  <si>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</si>
  <si>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</si>
  <si>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</si>
  <si>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</si>
  <si>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</si>
  <si>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</si>
  <si>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</si>
  <si>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</si>
  <si>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</si>
  <si>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</si>
  <si>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</si>
  <si>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</si>
  <si>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</si>
  <si>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</si>
  <si>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</si>
  <si>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</si>
  <si>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</si>
  <si>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</si>
  <si>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</si>
  <si>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</si>
  <si>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</si>
  <si>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</si>
  <si>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</si>
  <si>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</si>
  <si>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</si>
  <si>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</si>
  <si>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</si>
  <si>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</si>
  <si>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</si>
  <si>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</si>
  <si>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</si>
  <si>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</si>
  <si>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</si>
  <si>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</si>
  <si>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</si>
  <si>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</si>
  <si>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</si>
  <si>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</si>
  <si>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</si>
  <si>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</si>
  <si>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</si>
  <si>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</si>
  <si>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</si>
  <si>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</si>
  <si>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</si>
  <si>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</si>
  <si>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</si>
  <si>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</si>
  <si>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</si>
  <si>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</si>
  <si>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</si>
  <si>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</si>
  <si>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</si>
  <si>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</si>
  <si>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</si>
  <si>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</si>
  <si>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</si>
  <si>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</si>
  <si>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</si>
  <si>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</si>
  <si>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</si>
  <si>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</si>
  <si>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</si>
  <si>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</si>
  <si>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</si>
  <si>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</si>
  <si>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</si>
  <si>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</si>
  <si>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</si>
  <si>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</si>
  <si>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</si>
  <si>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</si>
  <si>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</si>
  <si>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</si>
  <si>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</si>
  <si>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</si>
  <si>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</si>
  <si>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</si>
  <si>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</si>
  <si>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</si>
  <si>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</si>
  <si>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</si>
  <si>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</si>
  <si>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</si>
  <si>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</si>
  <si>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</si>
  <si>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</si>
  <si>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</si>
  <si>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</si>
  <si>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</si>
  <si>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</si>
  <si>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</si>
  <si>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</si>
  <si>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</si>
  <si>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</si>
  <si>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</si>
  <si>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</si>
  <si>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</si>
  <si>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</si>
  <si>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</si>
  <si>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</si>
  <si>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</si>
  <si>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</si>
  <si>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</si>
  <si>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</si>
  <si>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</si>
  <si>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</si>
  <si>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</si>
  <si>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</si>
  <si>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</si>
  <si>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</si>
  <si>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</si>
  <si>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</si>
  <si>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</si>
  <si>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</si>
  <si>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</si>
  <si>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</si>
  <si>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</si>
  <si>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</si>
  <si>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</si>
  <si>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</si>
  <si>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</si>
  <si>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</si>
  <si>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</si>
  <si>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</si>
  <si>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</si>
  <si>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</si>
  <si>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</si>
  <si>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</si>
  <si>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</si>
  <si>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</si>
  <si>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</si>
  <si>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</si>
  <si>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</si>
  <si>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</si>
  <si>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</si>
  <si>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</si>
  <si>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</si>
  <si>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</si>
  <si>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</si>
  <si>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</si>
  <si>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</si>
  <si>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</si>
  <si>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</si>
  <si>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</si>
  <si>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</si>
  <si>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</si>
  <si>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</si>
  <si>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</si>
  <si>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</si>
  <si>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</si>
  <si>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</si>
  <si>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</si>
  <si>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</si>
  <si>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</si>
  <si>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</si>
  <si>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</si>
  <si>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</si>
  <si>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</si>
  <si>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</si>
  <si>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</si>
  <si>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</si>
  <si>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</si>
  <si>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</si>
  <si>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</si>
  <si>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</si>
  <si>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</si>
  <si>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</si>
  <si>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</si>
  <si>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</si>
  <si>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</si>
  <si>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</si>
  <si>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</si>
  <si>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</si>
  <si>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</si>
  <si>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</si>
  <si>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</si>
  <si>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</si>
  <si>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</si>
  <si>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</si>
  <si>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</si>
  <si>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</si>
  <si>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</si>
  <si>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</si>
  <si>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</si>
  <si>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</si>
  <si>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</si>
  <si>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</si>
  <si>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</si>
  <si>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</si>
  <si>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</si>
  <si>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</si>
  <si>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</si>
  <si>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</si>
  <si>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</si>
  <si>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</si>
  <si>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</si>
  <si>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</si>
  <si>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</si>
  <si>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</si>
  <si>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</si>
  <si>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</si>
  <si>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</si>
  <si>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</si>
  <si>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</si>
  <si>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</si>
  <si>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</si>
  <si>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</si>
  <si>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</si>
  <si>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</si>
  <si>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</si>
  <si>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</si>
  <si>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</si>
  <si>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</si>
  <si>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</si>
  <si>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</si>
  <si>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</si>
  <si>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</si>
  <si>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</si>
  <si>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</si>
  <si>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</si>
  <si>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</si>
  <si>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</si>
  <si>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</si>
  <si>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</si>
  <si>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</si>
  <si>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</si>
  <si>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</si>
  <si>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</si>
  <si>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</si>
  <si>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</si>
  <si>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</si>
  <si>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</si>
  <si>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</si>
  <si>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</si>
  <si>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</si>
  <si>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</si>
  <si>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</si>
  <si>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</si>
  <si>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</si>
  <si>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</si>
  <si>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</si>
  <si>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</si>
  <si>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</si>
  <si>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</si>
  <si>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</si>
  <si>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</si>
  <si>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</si>
  <si>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</si>
  <si>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</si>
  <si>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</si>
  <si>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</si>
  <si>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</si>
  <si>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</si>
  <si>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</si>
  <si>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</si>
  <si>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</si>
  <si>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</si>
  <si>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</si>
  <si>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</si>
  <si>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</si>
  <si>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</si>
  <si>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</si>
  <si>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</si>
  <si>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</si>
  <si>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</si>
  <si>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</si>
  <si>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</si>
  <si>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</si>
  <si>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</si>
  <si>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</si>
  <si>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</si>
  <si>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</si>
  <si>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</si>
  <si>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</si>
  <si>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</si>
  <si>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</si>
  <si>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</si>
  <si>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</si>
  <si>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</si>
  <si>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</si>
  <si>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</si>
  <si>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</si>
  <si>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</si>
  <si>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</si>
  <si>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</si>
  <si>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</si>
  <si>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</si>
  <si>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</si>
  <si>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</si>
  <si>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</si>
  <si>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</si>
  <si>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</si>
  <si>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</si>
  <si>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</si>
  <si>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</si>
  <si>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</si>
  <si>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</si>
  <si>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</si>
  <si>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</si>
  <si>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</si>
  <si>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</si>
  <si>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</si>
  <si>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</si>
  <si>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</si>
  <si>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</si>
  <si>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</si>
  <si>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</si>
  <si>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</si>
  <si>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</si>
  <si>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</si>
  <si>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</si>
  <si>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</si>
  <si>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</si>
  <si>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</si>
  <si>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</si>
  <si>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</si>
  <si>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</si>
  <si>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</si>
  <si>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</si>
  <si>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</si>
  <si>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</si>
  <si>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</si>
  <si>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</si>
  <si>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</si>
  <si>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</si>
  <si>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</si>
  <si>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</si>
  <si>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</si>
  <si>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</si>
  <si>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</si>
  <si>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</si>
  <si>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</si>
  <si>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</si>
  <si>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</si>
  <si>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</si>
  <si>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</si>
  <si>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</si>
  <si>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</si>
  <si>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</si>
  <si>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</si>
  <si>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</si>
  <si>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</si>
  <si>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</si>
  <si>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</si>
  <si>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</si>
  <si>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</si>
  <si>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</si>
  <si>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</si>
  <si>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</si>
  <si>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</si>
  <si>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</si>
  <si>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</si>
  <si>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</si>
  <si>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</si>
  <si>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</si>
  <si>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</si>
  <si>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</si>
  <si>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</si>
  <si>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</si>
  <si>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</si>
  <si>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</si>
  <si>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</si>
  <si>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</si>
  <si>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</si>
  <si>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</si>
  <si>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</si>
  <si>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</si>
  <si>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</si>
  <si>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</si>
  <si>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</si>
  <si>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</si>
  <si>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</si>
  <si>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</si>
  <si>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</si>
  <si>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</si>
  <si>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</si>
  <si>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</si>
  <si>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</si>
  <si>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</si>
  <si>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</si>
  <si>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</si>
  <si>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</si>
  <si>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</si>
  <si>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</si>
  <si>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</si>
  <si>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</si>
  <si>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</si>
  <si>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</si>
  <si>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</si>
  <si>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</si>
  <si>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</si>
  <si>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</si>
  <si>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</si>
  <si>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</si>
  <si>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</si>
  <si>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</si>
  <si>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</si>
  <si>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</si>
  <si>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</si>
  <si>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</si>
  <si>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</si>
  <si>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</si>
  <si>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</si>
  <si>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</si>
  <si>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</si>
  <si>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</si>
  <si>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</si>
  <si>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</si>
  <si>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</si>
  <si>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</si>
  <si>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</si>
  <si>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</si>
  <si>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</si>
  <si>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</si>
  <si>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</si>
  <si>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</si>
  <si>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</si>
  <si>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</si>
  <si>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</si>
  <si>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</si>
  <si>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</si>
  <si>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</si>
  <si>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</si>
  <si>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</si>
  <si>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</si>
  <si>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</si>
  <si>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</si>
  <si>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</si>
  <si>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</si>
  <si>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</si>
  <si>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</si>
  <si>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</si>
  <si>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</si>
  <si>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</si>
  <si>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</si>
  <si>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</si>
  <si>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</si>
  <si>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</si>
  <si>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</si>
  <si>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</si>
  <si>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</si>
  <si>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</si>
  <si>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</si>
  <si>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</si>
  <si>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</si>
  <si>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</si>
  <si>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</si>
  <si>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</si>
  <si>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</si>
  <si>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</si>
  <si>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</si>
  <si>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</si>
  <si>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</si>
  <si>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</si>
  <si>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</si>
  <si>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</si>
  <si>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</si>
  <si>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</si>
  <si>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</si>
  <si>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</si>
  <si>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</si>
  <si>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</si>
  <si>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</si>
  <si>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</si>
  <si>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</si>
  <si>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</si>
  <si>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</si>
  <si>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</si>
  <si>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</si>
  <si>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</si>
  <si>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</si>
  <si>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</si>
  <si>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</si>
  <si>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</si>
  <si>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</si>
  <si>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</si>
  <si>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</si>
  <si>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</si>
  <si>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</si>
  <si>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</si>
  <si>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</si>
  <si>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</si>
  <si>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</si>
  <si>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</si>
  <si>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</si>
  <si>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</si>
  <si>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</si>
  <si>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</si>
  <si>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</si>
  <si>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</si>
  <si>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</si>
  <si>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</si>
  <si>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</si>
  <si>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</si>
  <si>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</si>
  <si>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</si>
  <si>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</si>
  <si>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</si>
  <si>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</si>
  <si>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</si>
  <si>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</si>
  <si>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</si>
  <si>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</si>
  <si>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</si>
  <si>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</si>
  <si>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</si>
  <si>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</si>
  <si>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</si>
  <si>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</si>
  <si>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</si>
  <si>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</si>
  <si>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</si>
  <si>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</si>
  <si>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</si>
  <si>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</si>
  <si>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</si>
  <si>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</si>
  <si>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</si>
  <si>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</si>
  <si>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</si>
  <si>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</si>
  <si>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</si>
  <si>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</si>
  <si>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</si>
  <si>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</si>
  <si>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</si>
  <si>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</si>
  <si>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</si>
  <si>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</si>
  <si>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</si>
  <si>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</si>
  <si>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</si>
  <si>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</si>
  <si>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</si>
  <si>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</si>
  <si>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</si>
  <si>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</si>
  <si>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</si>
  <si>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</si>
  <si>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</si>
  <si>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</si>
  <si>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</si>
  <si>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</si>
  <si>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</si>
  <si>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</si>
  <si>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</si>
  <si>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</si>
  <si>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</si>
  <si>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</si>
  <si>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</si>
  <si>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</si>
  <si>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</si>
  <si>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</si>
  <si>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</si>
  <si>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</si>
  <si>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</si>
  <si>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</si>
  <si>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</si>
  <si>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</si>
  <si>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</si>
  <si>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</si>
  <si>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</si>
  <si>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</si>
  <si>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</si>
  <si>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</si>
  <si>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</si>
  <si>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</si>
  <si>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</si>
  <si>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</si>
  <si>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</si>
  <si>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</si>
  <si>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</si>
  <si>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</si>
  <si>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</si>
  <si>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</si>
  <si>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</si>
  <si>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</si>
  <si>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</si>
  <si>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</si>
  <si>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</si>
  <si>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</si>
  <si>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</si>
  <si>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</si>
  <si>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</si>
  <si>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</si>
  <si>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</si>
  <si>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</si>
  <si>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</si>
  <si>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</si>
  <si>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</si>
  <si>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</si>
  <si>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</si>
  <si>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</si>
  <si>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</si>
  <si>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</si>
  <si>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</si>
  <si>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</si>
  <si>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</si>
  <si>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</si>
  <si>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</si>
  <si>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</si>
  <si>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</si>
  <si>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</si>
  <si>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</si>
  <si>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</si>
  <si>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</si>
  <si>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</si>
  <si>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</si>
  <si>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</si>
  <si>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</si>
  <si>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</si>
  <si>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</si>
  <si>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</si>
  <si>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</si>
  <si>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</si>
  <si>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</si>
  <si>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</si>
  <si>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</si>
  <si>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</si>
  <si>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</si>
  <si>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</si>
  <si>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</si>
  <si>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</si>
  <si>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</si>
  <si>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</si>
  <si>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</si>
  <si>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</si>
  <si>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</si>
  <si>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</si>
  <si>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</si>
  <si>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</si>
  <si>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</si>
  <si>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</si>
  <si>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</si>
  <si>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</si>
  <si>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</si>
  <si>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</si>
  <si>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</si>
  <si>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</si>
  <si>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</si>
  <si>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</si>
  <si>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</si>
  <si>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</si>
  <si>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</si>
  <si>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</si>
  <si>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</si>
  <si>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</si>
  <si>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</si>
  <si>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</si>
  <si>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</si>
  <si>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</si>
  <si>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</si>
  <si>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</si>
  <si>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</si>
  <si>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</si>
  <si>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</si>
  <si>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</si>
  <si>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</si>
  <si>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</si>
  <si>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</si>
  <si>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</si>
  <si>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</si>
  <si>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</si>
  <si>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</si>
  <si>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</si>
  <si>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</si>
  <si>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</si>
  <si>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</si>
  <si>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</si>
  <si>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</si>
  <si>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</si>
  <si>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</si>
  <si>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</si>
  <si>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</si>
  <si>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</si>
  <si>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</si>
  <si>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</si>
  <si>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</si>
  <si>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</si>
  <si>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</si>
  <si>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</si>
  <si>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</si>
  <si>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</si>
  <si>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</si>
  <si>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</si>
  <si>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</si>
  <si>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</si>
  <si>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</si>
  <si>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</si>
  <si>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</si>
  <si>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</si>
  <si>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</si>
  <si>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</si>
  <si>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</si>
  <si>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</si>
  <si>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</si>
  <si>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</si>
  <si>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</si>
  <si>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</si>
  <si>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</si>
  <si>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</si>
  <si>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</si>
  <si>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</si>
  <si>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</si>
  <si>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</si>
  <si>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</si>
  <si>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</si>
  <si>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</si>
  <si>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</si>
  <si>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</si>
  <si>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</si>
  <si>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</si>
  <si>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</si>
  <si>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</si>
  <si>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</si>
  <si>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</si>
  <si>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</si>
  <si>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</si>
  <si>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</si>
  <si>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</si>
  <si>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</si>
  <si>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</si>
  <si>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</si>
  <si>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</si>
  <si>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</si>
  <si>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</si>
  <si>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</si>
  <si>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</si>
  <si>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</si>
  <si>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</si>
  <si>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</si>
  <si>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</si>
  <si>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</si>
  <si>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</si>
  <si>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</si>
  <si>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</si>
  <si>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</si>
  <si>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</si>
  <si>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</si>
  <si>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</si>
  <si>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</si>
  <si>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</si>
  <si>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</si>
  <si>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</si>
  <si>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</si>
  <si>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</si>
  <si>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</si>
  <si>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</si>
  <si>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</si>
  <si>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</si>
  <si>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</si>
  <si>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</si>
  <si>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</si>
  <si>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</si>
  <si>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</si>
  <si>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</si>
  <si>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</si>
  <si>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</si>
  <si>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</si>
  <si>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</si>
  <si>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</si>
  <si>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</si>
  <si>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</si>
  <si>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</si>
  <si>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</si>
  <si>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</si>
  <si>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</si>
  <si>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</si>
  <si>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</si>
  <si>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</si>
  <si>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</si>
  <si>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</si>
  <si>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</si>
  <si>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</si>
  <si>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</si>
  <si>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</si>
  <si>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</si>
  <si>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</si>
  <si>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</si>
  <si>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</si>
  <si>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</si>
  <si>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</si>
  <si>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</si>
  <si>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</si>
  <si>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</si>
  <si>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</si>
  <si>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</si>
  <si>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</si>
  <si>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</si>
  <si>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</si>
  <si>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</si>
  <si>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</si>
  <si>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</si>
  <si>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</si>
  <si>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</si>
  <si>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</si>
  <si>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</si>
  <si>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</si>
  <si>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</si>
  <si>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</si>
  <si>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</si>
  <si>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</si>
  <si>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</si>
  <si>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</si>
  <si>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</si>
  <si>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</si>
  <si>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</si>
  <si>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</si>
  <si>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</si>
  <si>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</si>
  <si>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</si>
  <si>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</si>
  <si>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</si>
  <si>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</si>
  <si>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</si>
  <si>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</si>
  <si>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</si>
  <si>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</si>
  <si>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</si>
  <si>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</si>
  <si>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</si>
  <si>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</si>
  <si>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</si>
  <si>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</si>
  <si>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</si>
  <si>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</si>
  <si>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</si>
  <si>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</si>
  <si>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</si>
  <si>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</si>
  <si>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</si>
  <si>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</si>
  <si>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</si>
  <si>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</si>
  <si>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</si>
  <si>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</si>
  <si>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</si>
  <si>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</si>
  <si>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</si>
  <si>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</si>
  <si>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</si>
  <si>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</si>
  <si>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</si>
  <si>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</si>
  <si>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</si>
  <si>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</si>
  <si>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</si>
  <si>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</si>
  <si>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</si>
  <si>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</si>
  <si>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</si>
  <si>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</si>
  <si>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</si>
  <si>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</si>
  <si>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</si>
  <si>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</si>
  <si>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</si>
  <si>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</si>
  <si>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</si>
  <si>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</si>
  <si>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</si>
  <si>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</si>
  <si>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</si>
  <si>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</si>
  <si>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</si>
  <si>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</si>
  <si>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</si>
  <si>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</si>
  <si>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</si>
  <si>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</si>
  <si>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</si>
  <si>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</si>
  <si>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</si>
  <si>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</si>
  <si>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</si>
  <si>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</si>
  <si>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</si>
  <si>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</si>
  <si>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</si>
  <si>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</si>
  <si>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</si>
  <si>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</si>
  <si>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</si>
  <si>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</si>
  <si>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</si>
  <si>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</si>
  <si>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</si>
  <si>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</si>
  <si>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</si>
  <si>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</si>
  <si>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</si>
  <si>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</si>
  <si>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</si>
  <si>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</si>
  <si>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</si>
  <si>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</si>
  <si>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</si>
  <si>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</si>
  <si>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</si>
  <si>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</si>
  <si>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</si>
  <si>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</si>
  <si>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</si>
  <si>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</si>
  <si>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</si>
  <si>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</si>
  <si>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</si>
  <si>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</si>
  <si>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</si>
  <si>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</si>
  <si>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</si>
  <si>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</si>
  <si>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</si>
  <si>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</si>
  <si>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</si>
  <si>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</si>
  <si>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</si>
  <si>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</si>
  <si>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</si>
  <si>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</si>
  <si>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</si>
  <si>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</si>
  <si>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</si>
  <si>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</si>
  <si>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</si>
  <si>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</si>
  <si>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</si>
  <si>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</si>
  <si>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</si>
  <si>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</si>
  <si>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</si>
  <si>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</si>
  <si>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</si>
  <si>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</si>
  <si>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</si>
  <si>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</si>
  <si>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</si>
  <si>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</si>
  <si>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</si>
  <si>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</si>
  <si>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</si>
  <si>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</si>
  <si>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</si>
  <si>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</si>
  <si>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</si>
  <si>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</si>
  <si>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</si>
  <si>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</si>
  <si>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</si>
  <si>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</si>
  <si>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</si>
  <si>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</si>
  <si>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</si>
  <si>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</si>
  <si>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</si>
  <si>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</si>
  <si>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</si>
  <si>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</si>
  <si>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</si>
  <si>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</si>
  <si>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</si>
  <si>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</si>
  <si>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</si>
  <si>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</si>
  <si>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</si>
  <si>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</si>
  <si>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</si>
  <si>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</si>
  <si>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</si>
  <si>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</si>
  <si>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</si>
  <si>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</si>
  <si>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</si>
  <si>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</si>
  <si>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</si>
  <si>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</si>
  <si>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</si>
  <si>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</si>
  <si>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</si>
  <si>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</si>
  <si>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</si>
  <si>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</si>
  <si>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</si>
  <si>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</si>
  <si>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</si>
  <si>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</si>
  <si>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</si>
  <si>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</si>
  <si>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</si>
  <si>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</si>
  <si>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</si>
  <si>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</si>
  <si>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</si>
  <si>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</si>
  <si>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</si>
  <si>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</si>
  <si>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</si>
  <si>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</si>
  <si>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</si>
  <si>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</si>
  <si>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</si>
  <si>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</si>
  <si>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</si>
  <si>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</si>
  <si>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</si>
  <si>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</si>
  <si>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</si>
  <si>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</si>
  <si>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</si>
  <si>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</si>
  <si>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</si>
  <si>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</si>
  <si>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</si>
  <si>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</si>
  <si>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</si>
  <si>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</si>
  <si>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</si>
  <si>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</si>
  <si>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</si>
  <si>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</si>
  <si>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</si>
  <si>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</si>
  <si>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</si>
  <si>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</si>
  <si>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</si>
  <si>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</si>
  <si>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</si>
  <si>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</si>
  <si>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</si>
  <si>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</si>
  <si>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</si>
  <si>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</si>
  <si>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</si>
  <si>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</si>
  <si>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</si>
  <si>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</si>
  <si>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</si>
  <si>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</si>
  <si>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</si>
  <si>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</si>
  <si>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</si>
  <si>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</si>
  <si>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</si>
  <si>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</si>
  <si>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</si>
  <si>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</si>
  <si>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</si>
  <si>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</si>
  <si>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</si>
  <si>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</si>
  <si>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</si>
  <si>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</si>
  <si>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</si>
  <si>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</si>
  <si>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</si>
  <si>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</si>
  <si>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</si>
  <si>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</si>
  <si>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</si>
  <si>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</si>
  <si>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</si>
  <si>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</si>
  <si>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</si>
  <si>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</si>
  <si>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</si>
  <si>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</si>
  <si>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</si>
  <si>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</si>
  <si>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</si>
  <si>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</si>
  <si>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</si>
  <si>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</si>
  <si>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</si>
  <si>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</si>
  <si>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</si>
  <si>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</si>
  <si>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</si>
  <si>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</si>
  <si>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</si>
  <si>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</si>
  <si>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</si>
  <si>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</si>
  <si>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</si>
  <si>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</si>
  <si>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</si>
  <si>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</si>
  <si>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</si>
  <si>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</si>
  <si>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</si>
  <si>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</si>
  <si>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</si>
  <si>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</si>
  <si>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</si>
  <si>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</si>
  <si>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</si>
  <si>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</si>
  <si>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</si>
  <si>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</si>
  <si>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</si>
  <si>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</si>
  <si>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</si>
  <si>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</si>
  <si>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</si>
  <si>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</si>
  <si>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</si>
  <si>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</si>
  <si>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</si>
  <si>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</si>
  <si>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</si>
  <si>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</si>
  <si>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</si>
  <si>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</si>
  <si>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</si>
  <si>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</si>
  <si>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</si>
  <si>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</si>
  <si>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</si>
  <si>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</si>
  <si>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</si>
  <si>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</si>
  <si>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</si>
  <si>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</si>
  <si>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</si>
  <si>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</si>
  <si>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</si>
  <si>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</si>
  <si>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</si>
  <si>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</si>
  <si>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</si>
  <si>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</si>
  <si>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</si>
  <si>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</si>
  <si>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</si>
  <si>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</si>
  <si>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</si>
  <si>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</si>
  <si>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</si>
  <si>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</si>
  <si>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</si>
  <si>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</si>
  <si>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</si>
  <si>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</si>
  <si>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</si>
  <si>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</si>
  <si>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</si>
  <si>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</si>
  <si>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</si>
  <si>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</si>
  <si>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</si>
  <si>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</si>
  <si>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</si>
  <si>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</si>
  <si>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</si>
  <si>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</si>
  <si>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</si>
  <si>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</si>
  <si>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</si>
  <si>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</si>
  <si>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</si>
  <si>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</si>
  <si>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</si>
  <si>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</si>
  <si>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</si>
  <si>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</si>
  <si>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</si>
  <si>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</si>
  <si>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</si>
  <si>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</si>
  <si>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</si>
  <si>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</si>
  <si>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</si>
  <si>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</si>
  <si>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</si>
  <si>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</si>
  <si>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</si>
  <si>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</si>
  <si>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</si>
  <si>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</si>
  <si>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</si>
  <si>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</si>
  <si>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</si>
  <si>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</si>
  <si>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</si>
  <si>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</si>
  <si>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</si>
  <si>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</si>
  <si>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</si>
  <si>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</si>
  <si>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</si>
  <si>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</si>
  <si>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</si>
  <si>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</si>
  <si>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</si>
  <si>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</si>
  <si>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</si>
  <si>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</si>
  <si>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</si>
  <si>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</si>
  <si>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</si>
  <si>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</si>
  <si>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</si>
  <si>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</si>
  <si>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</si>
  <si>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</si>
  <si>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</si>
  <si>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</si>
  <si>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</si>
  <si>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</si>
  <si>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</si>
  <si>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</si>
  <si>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</si>
  <si>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</si>
  <si>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</si>
  <si>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</si>
  <si>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</si>
  <si>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</si>
  <si>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</si>
  <si>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</si>
  <si>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</si>
  <si>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</si>
  <si>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</si>
  <si>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</si>
  <si>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</si>
  <si>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</si>
  <si>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</si>
  <si>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</si>
  <si>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</si>
  <si>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</si>
  <si>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</si>
  <si>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</si>
  <si>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</si>
  <si>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</si>
  <si>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</si>
  <si>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</si>
  <si>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</si>
  <si>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</si>
  <si>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</si>
  <si>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</si>
  <si>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</si>
  <si>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</si>
  <si>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</si>
  <si>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</si>
  <si>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</si>
  <si>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</si>
  <si>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</si>
  <si>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</si>
  <si>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</si>
  <si>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</si>
  <si>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</si>
  <si>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</si>
  <si>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</si>
  <si>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</si>
  <si>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</si>
  <si>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</si>
  <si>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</si>
  <si>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</si>
  <si>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</si>
  <si>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</si>
  <si>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</si>
  <si>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</si>
  <si>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</si>
  <si>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</si>
  <si>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</si>
  <si>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</si>
  <si>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</si>
  <si>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</si>
  <si>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</si>
  <si>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</si>
  <si>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</si>
  <si>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</si>
  <si>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</si>
  <si>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</si>
  <si>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</si>
  <si>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</si>
  <si>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</si>
  <si>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</si>
  <si>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</si>
  <si>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</si>
  <si>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</si>
  <si>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</si>
  <si>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</si>
  <si>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</si>
  <si>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</si>
  <si>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</si>
  <si>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</si>
  <si>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</si>
  <si>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</si>
  <si>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</si>
  <si>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</si>
  <si>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</si>
  <si>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</si>
  <si>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</si>
  <si>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</si>
  <si>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</si>
  <si>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</si>
  <si>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</si>
  <si>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</si>
  <si>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</si>
  <si>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</si>
  <si>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</si>
  <si>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</si>
  <si>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</si>
  <si>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</si>
  <si>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</si>
  <si>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</si>
  <si>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</si>
  <si>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</si>
  <si>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</si>
  <si>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</si>
  <si>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</si>
  <si>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</si>
  <si>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</si>
  <si>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</si>
  <si>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</si>
  <si>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</si>
  <si>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</si>
  <si>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</si>
  <si>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</si>
  <si>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</si>
  <si>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</si>
  <si>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</si>
  <si>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</si>
  <si>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</si>
  <si>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</si>
  <si>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</si>
  <si>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</si>
  <si>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</si>
  <si>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</si>
  <si>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</si>
  <si>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</si>
  <si>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</si>
  <si>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</si>
  <si>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</si>
  <si>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</si>
  <si>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</si>
  <si>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</si>
  <si>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</si>
  <si>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</si>
  <si>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</si>
  <si>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</si>
  <si>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</si>
  <si>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</si>
  <si>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</si>
  <si>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</si>
  <si>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</si>
  <si>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</si>
  <si>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</si>
  <si>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</si>
  <si>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</si>
  <si>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</si>
  <si>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</si>
  <si>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</si>
  <si>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</si>
  <si>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</si>
  <si>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</si>
  <si>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</si>
  <si>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</si>
  <si>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</si>
  <si>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</si>
  <si>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</si>
  <si>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</si>
  <si>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</si>
  <si>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</si>
  <si>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</si>
  <si>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</si>
  <si>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</si>
  <si>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</si>
  <si>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</si>
  <si>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</si>
  <si>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</si>
  <si>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</si>
  <si>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</si>
  <si>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</si>
  <si>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</si>
  <si>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</si>
  <si>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</si>
  <si>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</si>
  <si>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</si>
  <si>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</si>
  <si>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</si>
  <si>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</si>
  <si>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</si>
  <si>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</si>
  <si>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</si>
  <si>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</si>
  <si>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</si>
  <si>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</si>
  <si>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</si>
  <si>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</si>
  <si>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</si>
  <si>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</si>
  <si>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</si>
  <si>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</si>
  <si>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</si>
  <si>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</si>
  <si>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</si>
  <si>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</si>
  <si>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</si>
  <si>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</si>
  <si>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</si>
  <si>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</si>
  <si>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</si>
  <si>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</si>
  <si>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</si>
  <si>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</si>
  <si>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</si>
  <si>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</si>
  <si>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</si>
  <si>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</si>
  <si>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</si>
  <si>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</si>
  <si>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</si>
  <si>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</si>
  <si>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</si>
  <si>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</si>
  <si>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</si>
  <si>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</si>
  <si>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</si>
  <si>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</si>
  <si>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</si>
  <si>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</si>
  <si>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</si>
  <si>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</si>
  <si>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</si>
  <si>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</si>
  <si>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</si>
  <si>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</si>
  <si>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</si>
  <si>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</si>
  <si>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</si>
  <si>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</si>
  <si>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</si>
  <si>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</si>
  <si>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</si>
  <si>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</si>
  <si>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</si>
  <si>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</si>
  <si>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</si>
  <si>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</si>
  <si>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</si>
  <si>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</si>
  <si>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</si>
  <si>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</si>
  <si>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</si>
  <si>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</si>
  <si>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</si>
  <si>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</si>
  <si>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</si>
  <si>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</si>
  <si>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</si>
  <si>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</si>
  <si>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</si>
  <si>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</si>
  <si>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</si>
  <si>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</si>
  <si>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</si>
  <si>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</si>
  <si>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</si>
  <si>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</si>
  <si>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</si>
  <si>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</si>
  <si>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</si>
  <si>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</si>
  <si>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</si>
  <si>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</si>
  <si>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</si>
  <si>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</si>
  <si>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</si>
  <si>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</si>
  <si>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</si>
  <si>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</si>
  <si>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</si>
  <si>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</si>
  <si>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</si>
  <si>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</si>
  <si>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</si>
  <si>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</si>
  <si>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</si>
  <si>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</si>
  <si>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</si>
  <si>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</si>
  <si>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</si>
  <si>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</si>
  <si>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</si>
  <si>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</si>
  <si>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</si>
  <si>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</si>
  <si>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</si>
  <si>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</si>
  <si>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</si>
  <si>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</si>
  <si>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</si>
  <si>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</si>
  <si>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</si>
  <si>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</si>
  <si>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</si>
  <si>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</si>
  <si>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</si>
  <si>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</si>
  <si>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</si>
  <si>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</si>
  <si>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</si>
  <si>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</si>
  <si>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</si>
  <si>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</si>
  <si>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</si>
  <si>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</si>
  <si>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</si>
  <si>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</si>
  <si>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</si>
  <si>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</si>
  <si>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</si>
  <si>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</si>
  <si>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</si>
  <si>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</si>
  <si>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</si>
  <si>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</si>
  <si>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</si>
  <si>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</si>
  <si>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</si>
  <si>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</si>
  <si>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</si>
  <si>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</si>
  <si>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</si>
  <si>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</si>
  <si>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</si>
  <si>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</si>
  <si>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</si>
  <si>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</si>
  <si>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</si>
  <si>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</si>
  <si>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</si>
  <si>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</si>
  <si>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</si>
  <si>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</si>
  <si>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</si>
  <si>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</si>
  <si>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</si>
  <si>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</si>
  <si>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</si>
  <si>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</si>
  <si>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</si>
  <si>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</si>
  <si>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</si>
  <si>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</si>
  <si>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</si>
  <si>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</si>
  <si>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</si>
  <si>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</si>
  <si>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</si>
  <si>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</si>
  <si>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</si>
  <si>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</si>
  <si>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</si>
  <si>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</si>
  <si>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</si>
  <si>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</si>
  <si>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</si>
  <si>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</si>
  <si>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</si>
  <si>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</si>
  <si>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</si>
  <si>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</si>
  <si>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</si>
  <si>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</si>
  <si>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</si>
  <si>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</si>
  <si>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</si>
  <si>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</si>
  <si>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</si>
  <si>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</si>
  <si>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</si>
  <si>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</si>
  <si>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</si>
  <si>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</si>
  <si>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</si>
  <si>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</si>
  <si>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</si>
  <si>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</si>
  <si>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</si>
  <si>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</si>
  <si>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</si>
  <si>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</si>
  <si>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</si>
  <si>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</si>
  <si>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</si>
  <si>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</si>
  <si>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</si>
  <si>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</si>
  <si>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</si>
  <si>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</si>
  <si>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</si>
  <si>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</si>
  <si>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</si>
  <si>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</si>
  <si>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</si>
  <si>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</si>
  <si>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</si>
  <si>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</si>
  <si>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</si>
  <si>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</si>
  <si>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</si>
  <si>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</si>
  <si>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</si>
  <si>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</si>
  <si>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</si>
  <si>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</si>
  <si>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</si>
  <si>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</si>
  <si>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</si>
  <si>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</si>
  <si>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</si>
  <si>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</si>
  <si>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</si>
  <si>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</si>
  <si>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</si>
  <si>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</si>
  <si>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</si>
  <si>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</si>
  <si>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</si>
  <si>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</si>
  <si>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</si>
  <si>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</si>
  <si>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</si>
  <si>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</si>
  <si>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</si>
  <si>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</si>
  <si>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</si>
  <si>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</si>
  <si>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</si>
  <si>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</si>
  <si>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</si>
  <si>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</si>
  <si>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</si>
  <si>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</si>
  <si>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</si>
  <si>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</si>
  <si>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</si>
  <si>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</si>
  <si>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</si>
  <si>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</si>
  <si>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</si>
  <si>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</si>
  <si>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</si>
  <si>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</si>
  <si>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</si>
  <si>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</si>
  <si>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</si>
  <si>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</si>
  <si>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</si>
  <si>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</si>
  <si>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</si>
  <si>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</si>
  <si>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</si>
  <si>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</si>
  <si>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</si>
  <si>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</si>
  <si>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</si>
  <si>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</si>
  <si>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</si>
  <si>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</si>
  <si>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</si>
  <si>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</si>
  <si>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</si>
  <si>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</si>
  <si>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</si>
  <si>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</si>
  <si>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</si>
  <si>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</si>
  <si>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</si>
  <si>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</si>
  <si>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</si>
  <si>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</si>
  <si>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</si>
  <si>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</si>
  <si>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</si>
  <si>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</si>
  <si>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</si>
  <si>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</si>
  <si>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</si>
  <si>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</si>
  <si>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</si>
  <si>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</si>
  <si>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</si>
  <si>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</si>
  <si>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</si>
  <si>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</si>
  <si>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</si>
  <si>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</si>
  <si>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</si>
  <si>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</si>
  <si>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</si>
  <si>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</si>
  <si>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</si>
  <si>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</si>
  <si>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</si>
  <si>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</si>
  <si>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</si>
  <si>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</si>
  <si>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</si>
  <si>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</si>
  <si>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</si>
  <si>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</si>
  <si>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</si>
  <si>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</si>
  <si>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</si>
  <si>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</si>
  <si>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</si>
  <si>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</si>
  <si>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</si>
  <si>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</si>
  <si>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</si>
  <si>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</si>
  <si>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</si>
  <si>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</si>
  <si>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</si>
  <si>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</si>
  <si>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</si>
  <si>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</si>
  <si>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</si>
  <si>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</si>
  <si>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</si>
  <si>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</si>
  <si>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</si>
  <si>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</si>
  <si>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</si>
  <si>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</si>
  <si>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</si>
  <si>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</si>
  <si>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</si>
  <si>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</si>
  <si>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</si>
  <si>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</si>
  <si>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</si>
  <si>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</si>
  <si>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</si>
  <si>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</si>
  <si>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</si>
  <si>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</si>
  <si>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</si>
  <si>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</si>
  <si>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</si>
  <si>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</si>
  <si>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</si>
  <si>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</si>
  <si>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</si>
  <si>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</si>
  <si>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</si>
  <si>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</si>
  <si>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</si>
  <si>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</si>
  <si>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</si>
  <si>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</si>
  <si>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</si>
  <si>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</si>
  <si>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</si>
  <si>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</si>
  <si>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</si>
  <si>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</si>
  <si>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</si>
  <si>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</si>
  <si>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</si>
  <si>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</si>
  <si>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</si>
  <si>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</si>
  <si>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</si>
  <si>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</si>
  <si>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</si>
  <si>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</si>
  <si>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</si>
  <si>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</si>
  <si>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</si>
  <si>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</si>
  <si>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</si>
  <si>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</si>
  <si>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</si>
  <si>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</si>
  <si>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</si>
  <si>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</si>
  <si>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</si>
  <si>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</si>
  <si>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</si>
  <si>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</si>
  <si>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</si>
  <si>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</si>
  <si>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</si>
  <si>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</si>
  <si>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</si>
  <si>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</si>
  <si>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</si>
  <si>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</si>
  <si>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</si>
  <si>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</si>
  <si>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</si>
  <si>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</si>
  <si>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</si>
  <si>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</si>
  <si>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</si>
  <si>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</si>
  <si>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</si>
  <si>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</si>
  <si>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</si>
  <si>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</si>
  <si>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</si>
  <si>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</si>
  <si>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</si>
  <si>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</si>
  <si>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</si>
  <si>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</si>
  <si>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</si>
  <si>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</si>
  <si>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</si>
  <si>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</si>
  <si>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</si>
  <si>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</si>
  <si>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</si>
  <si>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</si>
  <si>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</si>
  <si>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</si>
  <si>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</si>
  <si>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</si>
  <si>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</si>
  <si>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</si>
  <si>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</si>
  <si>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</si>
  <si>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</si>
  <si>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</si>
  <si>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</si>
  <si>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</si>
  <si>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</si>
  <si>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</si>
  <si>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</si>
  <si>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</si>
  <si>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</si>
  <si>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</si>
  <si>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</si>
  <si>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</si>
  <si>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</si>
  <si>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</si>
  <si>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</si>
  <si>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</si>
  <si>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</si>
  <si>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</si>
  <si>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</si>
  <si>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</si>
  <si>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</si>
  <si>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</si>
  <si>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</si>
  <si>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</si>
  <si>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</si>
  <si>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</si>
  <si>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</si>
  <si>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</si>
  <si>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</si>
  <si>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</si>
  <si>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</si>
  <si>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</si>
  <si>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</si>
  <si>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</si>
  <si>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</si>
  <si>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</si>
  <si>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</si>
  <si>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</si>
  <si>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</si>
  <si>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</si>
  <si>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</si>
  <si>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</si>
  <si>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</si>
  <si>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</si>
  <si>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</si>
  <si>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</si>
  <si>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</si>
  <si>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</si>
  <si>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</si>
  <si>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</si>
  <si>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</si>
  <si>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</si>
  <si>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</si>
  <si>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</si>
  <si>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</si>
  <si>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</si>
  <si>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</si>
  <si>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</si>
  <si>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</si>
  <si>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</si>
  <si>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</si>
  <si>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</si>
  <si>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</si>
  <si>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</si>
  <si>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</si>
  <si>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</si>
  <si>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</si>
  <si>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</si>
  <si>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</si>
  <si>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</si>
  <si>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</si>
  <si>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</si>
  <si>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</si>
  <si>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</si>
  <si>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</si>
  <si>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</si>
  <si>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</si>
  <si>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</si>
  <si>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</si>
  <si>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</si>
  <si>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</si>
  <si>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</si>
  <si>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</si>
  <si>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</si>
  <si>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</si>
  <si>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</si>
  <si>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</si>
  <si>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</si>
  <si>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</si>
  <si>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</si>
  <si>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</si>
  <si>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</si>
  <si>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</si>
  <si>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</si>
  <si>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</si>
  <si>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</si>
  <si>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</si>
  <si>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</si>
  <si>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</si>
  <si>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</si>
  <si>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</si>
  <si>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</si>
  <si>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</si>
  <si>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</si>
  <si>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</si>
  <si>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</si>
  <si>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</si>
  <si>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</si>
  <si>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</si>
  <si>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</si>
  <si>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</si>
  <si>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</si>
  <si>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</si>
  <si>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</si>
  <si>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</si>
  <si>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</si>
  <si>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</si>
  <si>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</si>
  <si>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</si>
  <si>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</si>
  <si>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</si>
  <si>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</si>
  <si>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</si>
  <si>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</si>
  <si>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</si>
  <si>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</si>
  <si>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</si>
  <si>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</si>
  <si>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</si>
  <si>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</si>
  <si>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</si>
  <si>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</si>
  <si>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</si>
  <si>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</si>
  <si>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</si>
  <si>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</si>
  <si>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</si>
  <si>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</si>
  <si>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</si>
  <si>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</si>
  <si>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</si>
  <si>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</si>
  <si>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</si>
  <si>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</si>
  <si>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</si>
  <si>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</si>
  <si>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</si>
  <si>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</si>
  <si>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</si>
  <si>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</si>
  <si>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</si>
  <si>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</si>
  <si>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</si>
  <si>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</si>
  <si>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</si>
  <si>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</si>
  <si>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</si>
  <si>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</si>
  <si>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</si>
  <si>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</si>
  <si>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</si>
  <si>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</si>
  <si>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</si>
  <si>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</si>
  <si>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</si>
  <si>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</si>
  <si>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</si>
  <si>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</si>
  <si>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</si>
  <si>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</si>
  <si>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</si>
  <si>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</si>
  <si>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</si>
  <si>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</si>
  <si>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</si>
  <si>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</si>
  <si>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</si>
  <si>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</si>
  <si>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</si>
  <si>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</si>
  <si>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</si>
  <si>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</si>
  <si>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</si>
  <si>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</si>
  <si>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</si>
  <si>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</si>
  <si>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</si>
  <si>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</si>
  <si>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</si>
  <si>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</si>
  <si>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</si>
  <si>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</si>
  <si>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</si>
  <si>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</si>
  <si>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</si>
  <si>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</si>
  <si>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</si>
  <si>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</si>
  <si>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</si>
  <si>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</si>
  <si>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</si>
  <si>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</si>
  <si>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</si>
  <si>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</si>
  <si>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</si>
  <si>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</si>
  <si>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</si>
  <si>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</si>
  <si>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</si>
  <si>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</si>
  <si>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</si>
  <si>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</si>
  <si>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</si>
  <si>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</si>
  <si>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</si>
  <si>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</si>
  <si>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</si>
  <si>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</si>
  <si>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</si>
  <si>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</si>
  <si>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</si>
  <si>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</si>
  <si>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</si>
  <si>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</si>
  <si>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</si>
  <si>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</si>
  <si>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</si>
  <si>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</si>
  <si>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</si>
  <si>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</si>
  <si>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</si>
  <si>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</si>
  <si>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</si>
  <si>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</si>
  <si>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</si>
  <si>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</si>
  <si>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</si>
  <si>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</si>
  <si>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</si>
  <si>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</si>
  <si>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</si>
  <si>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</si>
  <si>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</si>
  <si>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</si>
  <si>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</si>
  <si>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</si>
  <si>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</si>
  <si>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</si>
  <si>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</si>
  <si>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</si>
  <si>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</si>
  <si>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</si>
  <si>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</si>
  <si>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</si>
  <si>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</si>
  <si>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</si>
  <si>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</si>
  <si>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</si>
  <si>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</si>
  <si>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</si>
  <si>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</si>
  <si>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</si>
  <si>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</si>
  <si>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</si>
  <si>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</si>
  <si>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</si>
  <si>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</si>
  <si>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</si>
  <si>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</si>
  <si>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</si>
  <si>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</si>
  <si>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</si>
  <si>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</si>
  <si>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</si>
  <si>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</si>
  <si>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</si>
  <si>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</si>
  <si>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</si>
  <si>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</si>
  <si>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</si>
  <si>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</si>
  <si>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</si>
  <si>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</si>
  <si>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</si>
  <si>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</si>
  <si>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</si>
  <si>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</si>
  <si>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</si>
  <si>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</si>
  <si>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</si>
  <si>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</si>
  <si>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</si>
  <si>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</si>
  <si>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</si>
  <si>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</si>
  <si>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</si>
  <si>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</si>
  <si>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</si>
  <si>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</si>
  <si>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</si>
  <si>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</si>
  <si>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</si>
  <si>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</si>
  <si>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</si>
  <si>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</si>
  <si>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</si>
  <si>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</si>
  <si>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</si>
  <si>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</si>
  <si>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</si>
  <si>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</si>
  <si>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</si>
  <si>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</si>
  <si>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</si>
  <si>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</si>
  <si>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</si>
  <si>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</si>
  <si>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</si>
  <si>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</si>
  <si>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</si>
  <si>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</si>
  <si>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</si>
  <si>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</si>
  <si>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</si>
  <si>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</si>
  <si>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</si>
  <si>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</si>
  <si>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</si>
  <si>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</si>
  <si>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</si>
  <si>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</si>
  <si>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</si>
  <si>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</si>
  <si>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</si>
  <si>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</si>
  <si>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</si>
  <si>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</si>
  <si>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</si>
  <si>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</si>
  <si>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</si>
  <si>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</si>
  <si>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</si>
  <si>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</si>
  <si>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</si>
  <si>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</si>
  <si>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</si>
  <si>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</si>
  <si>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</si>
  <si>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</si>
  <si>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</si>
  <si>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</si>
  <si>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</si>
  <si>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</si>
  <si>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</si>
  <si>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</si>
  <si>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</si>
  <si>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</si>
  <si>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</si>
  <si>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</si>
  <si>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</si>
  <si>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</si>
  <si>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</si>
  <si>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</si>
  <si>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</si>
  <si>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</si>
  <si>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</si>
  <si>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</si>
  <si>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</si>
  <si>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</si>
  <si>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</si>
  <si>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</si>
  <si>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</si>
  <si>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</si>
  <si>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</si>
  <si>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</si>
  <si>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</si>
  <si>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</si>
  <si>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</si>
  <si>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</si>
  <si>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</si>
  <si>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</si>
  <si>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</si>
  <si>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</si>
  <si>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</si>
  <si>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</si>
  <si>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</si>
  <si>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</si>
  <si>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</si>
  <si>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</si>
  <si>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</si>
  <si>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</si>
  <si>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</si>
  <si>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</si>
  <si>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</si>
  <si>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</si>
  <si>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</si>
  <si>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</si>
  <si>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</si>
  <si>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</si>
  <si>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</si>
  <si>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</si>
  <si>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</si>
  <si>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</si>
  <si>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</si>
  <si>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</si>
  <si>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</si>
  <si>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</si>
  <si>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</si>
  <si>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</si>
  <si>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</si>
  <si>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</si>
  <si>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</si>
  <si>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</si>
  <si>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</si>
  <si>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</si>
  <si>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</si>
  <si>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</si>
  <si>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</si>
  <si>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</si>
  <si>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</si>
  <si>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</si>
  <si>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</si>
  <si>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</si>
  <si>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</si>
  <si>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</si>
  <si>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</si>
  <si>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</si>
  <si>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</si>
  <si>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</si>
  <si>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</si>
  <si>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</si>
  <si>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</si>
  <si>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</si>
  <si>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</si>
  <si>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</si>
  <si>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</si>
  <si>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</si>
  <si>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</si>
  <si>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</si>
  <si>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</si>
  <si>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</si>
  <si>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</si>
  <si>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</si>
  <si>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</si>
  <si>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</si>
  <si>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</si>
  <si>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</si>
  <si>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</si>
  <si>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</si>
  <si>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</si>
  <si>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</si>
  <si>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</si>
  <si>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</si>
  <si>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</si>
  <si>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</si>
  <si>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</si>
  <si>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</si>
  <si>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</si>
  <si>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</si>
  <si>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</si>
  <si>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</si>
  <si>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</si>
  <si>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</si>
  <si>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</si>
  <si>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</si>
  <si>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</si>
  <si>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</si>
  <si>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</si>
  <si>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</si>
  <si>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</si>
  <si>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</si>
  <si>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</si>
  <si>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</si>
  <si>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</si>
  <si>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</si>
  <si>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</si>
  <si>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</si>
  <si>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</si>
  <si>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</si>
  <si>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</si>
  <si>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</si>
  <si>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</si>
  <si>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</si>
  <si>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</si>
  <si>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</si>
  <si>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</si>
  <si>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</si>
  <si>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</si>
  <si>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</si>
  <si>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</si>
  <si>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</si>
  <si>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</si>
  <si>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</si>
  <si>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</si>
  <si>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</si>
  <si>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</si>
  <si>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</si>
  <si>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</si>
  <si>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</si>
  <si>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</si>
  <si>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</si>
  <si>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</si>
  <si>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</si>
  <si>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</si>
  <si>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</si>
  <si>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</si>
  <si>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</si>
  <si>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</si>
  <si>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</si>
  <si>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</si>
  <si>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</si>
  <si>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</si>
  <si>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</si>
  <si>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</si>
  <si>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</si>
  <si>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</si>
  <si>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</si>
  <si>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</si>
  <si>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</si>
  <si>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</si>
  <si>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</si>
  <si>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</si>
  <si>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</si>
  <si>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</si>
  <si>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</si>
  <si>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</si>
  <si>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</si>
  <si>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</si>
  <si>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</si>
  <si>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</si>
  <si>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</si>
  <si>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</si>
  <si>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</si>
  <si>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</si>
  <si>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</si>
  <si>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</si>
  <si>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</si>
  <si>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</si>
  <si>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</si>
  <si>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</si>
  <si>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</si>
  <si>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</si>
  <si>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</si>
  <si>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</si>
  <si>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</si>
  <si>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</si>
  <si>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</si>
  <si>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</si>
  <si>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</si>
  <si>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</si>
  <si>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</si>
  <si>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</si>
  <si>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</si>
  <si>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</si>
  <si>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</si>
  <si>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</si>
  <si>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</si>
  <si>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</si>
  <si>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</si>
  <si>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</si>
  <si>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</si>
  <si>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</si>
  <si>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</si>
  <si>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</si>
  <si>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</si>
  <si>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</si>
  <si>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</si>
  <si>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</si>
  <si>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</si>
  <si>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</si>
  <si>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</si>
  <si>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</si>
  <si>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</si>
  <si>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</si>
  <si>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</si>
  <si>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</si>
  <si>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</si>
  <si>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</si>
  <si>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</si>
  <si>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</si>
  <si>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</si>
  <si>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</si>
  <si>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</si>
  <si>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</si>
  <si>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</si>
  <si>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</si>
  <si>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</si>
  <si>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</si>
  <si>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</si>
  <si>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</si>
  <si>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</si>
  <si>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</si>
  <si>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</si>
  <si>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</si>
  <si>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</si>
  <si>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</si>
  <si>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</si>
  <si>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</si>
  <si>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</si>
  <si>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</si>
  <si>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</si>
  <si>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</si>
  <si>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</si>
  <si>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</si>
  <si>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</si>
  <si>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</si>
  <si>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</si>
  <si>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</si>
  <si>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</si>
  <si>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</si>
  <si>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</si>
  <si>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</si>
  <si>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</si>
  <si>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</si>
  <si>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</si>
  <si>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</si>
  <si>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</si>
  <si>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</si>
  <si>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</si>
  <si>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</si>
  <si>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</si>
  <si>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</si>
  <si>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</si>
  <si>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</si>
  <si>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</si>
  <si>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</si>
  <si>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</si>
  <si>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</si>
  <si>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</si>
  <si>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</si>
  <si>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</si>
  <si>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</si>
  <si>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</si>
  <si>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</si>
  <si>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</si>
  <si>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</si>
  <si>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</si>
  <si>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</si>
  <si>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</si>
  <si>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</si>
  <si>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</si>
  <si>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</si>
  <si>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</si>
  <si>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</si>
  <si>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</si>
  <si>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</si>
  <si>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</si>
  <si>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</si>
  <si>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</si>
  <si>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</si>
  <si>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</si>
  <si>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</si>
  <si>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</si>
  <si>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</si>
  <si>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</si>
  <si>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</si>
  <si>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</si>
  <si>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</si>
  <si>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</si>
  <si>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</si>
  <si>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</si>
  <si>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</si>
  <si>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</si>
  <si>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</si>
  <si>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</si>
  <si>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</si>
  <si>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</si>
  <si>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</si>
  <si>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</si>
  <si>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</si>
  <si>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</si>
  <si>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</si>
  <si>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</si>
  <si>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</si>
  <si>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</si>
  <si>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</si>
  <si>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</si>
  <si>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</si>
  <si>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</si>
  <si>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</si>
  <si>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</si>
  <si>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</si>
  <si>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</si>
  <si>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</si>
  <si>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</si>
  <si>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</si>
  <si>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</si>
  <si>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</si>
  <si>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</si>
  <si>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</si>
  <si>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</si>
  <si>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</si>
  <si>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</si>
  <si>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</si>
  <si>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</si>
  <si>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</si>
  <si>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</si>
  <si>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</si>
  <si>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</si>
  <si>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</si>
  <si>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</si>
  <si>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</si>
  <si>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</si>
  <si>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</si>
  <si>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</si>
  <si>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</si>
  <si>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</si>
  <si>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</si>
  <si>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</si>
  <si>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</si>
  <si>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</si>
  <si>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</si>
  <si>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</si>
  <si>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</si>
  <si>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</si>
  <si>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</si>
  <si>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</si>
  <si>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</si>
  <si>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</si>
  <si>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</si>
  <si>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</si>
  <si>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</si>
  <si>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</si>
  <si>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</si>
  <si>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</si>
  <si>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</si>
  <si>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</si>
  <si>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</si>
  <si>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</si>
  <si>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</si>
  <si>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</si>
  <si>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</si>
  <si>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</si>
  <si>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</si>
  <si>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</si>
  <si>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</si>
  <si>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</si>
  <si>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</si>
  <si>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</si>
  <si>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</si>
  <si>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</si>
  <si>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</si>
  <si>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</si>
  <si>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</si>
  <si>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</si>
  <si>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</si>
  <si>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</si>
  <si>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</si>
  <si>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</si>
  <si>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</si>
  <si>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</si>
  <si>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</si>
  <si>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</si>
  <si>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</si>
  <si>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</si>
  <si>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</si>
  <si>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</si>
  <si>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</si>
  <si>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</si>
  <si>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</si>
  <si>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</si>
  <si>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</si>
  <si>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</si>
  <si>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</si>
  <si>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</si>
  <si>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</si>
  <si>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</si>
  <si>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</si>
  <si>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</si>
  <si>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</si>
  <si>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</si>
  <si>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</si>
  <si>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</si>
  <si>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</si>
  <si>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</si>
  <si>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</si>
  <si>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</si>
  <si>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</si>
  <si>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</si>
  <si>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</si>
  <si>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</si>
  <si>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</si>
  <si>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</si>
  <si>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</si>
  <si>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</si>
  <si>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</si>
  <si>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</si>
  <si>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</si>
  <si>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</si>
  <si>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</si>
  <si>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</si>
  <si>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</si>
  <si>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</si>
  <si>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</si>
  <si>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</si>
  <si>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</si>
  <si>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</si>
  <si>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</si>
  <si>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</si>
  <si>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</si>
  <si>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</si>
  <si>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</si>
  <si>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</si>
  <si>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</si>
  <si>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</si>
  <si>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</si>
  <si>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</si>
  <si>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</si>
  <si>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</si>
  <si>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</si>
  <si>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</si>
  <si>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</si>
  <si>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</si>
  <si>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</si>
  <si>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</si>
  <si>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</si>
  <si>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</si>
  <si>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</si>
  <si>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</si>
  <si>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</si>
  <si>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</si>
  <si>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</si>
  <si>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</si>
  <si>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</si>
  <si>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</si>
  <si>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</si>
  <si>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</si>
  <si>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</si>
  <si>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</si>
  <si>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</si>
  <si>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</si>
  <si>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</si>
  <si>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</si>
  <si>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</si>
  <si>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</si>
  <si>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</si>
  <si>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</si>
  <si>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</si>
  <si>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</si>
  <si>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</si>
  <si>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</si>
  <si>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</si>
  <si>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</si>
  <si>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</si>
  <si>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</si>
  <si>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</si>
  <si>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</si>
  <si>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</si>
  <si>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</si>
  <si>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</si>
  <si>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</si>
  <si>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</si>
  <si>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</si>
  <si>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</si>
  <si>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</si>
  <si>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</si>
  <si>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</si>
  <si>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</si>
  <si>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</si>
  <si>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</si>
  <si>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</si>
  <si>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</si>
  <si>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</si>
  <si>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</si>
  <si>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</si>
  <si>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</si>
  <si>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</si>
  <si>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</si>
  <si>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</si>
  <si>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</si>
  <si>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</si>
  <si>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</si>
  <si>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</si>
  <si>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</si>
  <si>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</si>
  <si>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</si>
  <si>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</si>
  <si>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</si>
  <si>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</si>
  <si>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</si>
  <si>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</si>
  <si>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</si>
  <si>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</si>
  <si>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</si>
  <si>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</si>
  <si>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</si>
  <si>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</si>
  <si>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</si>
  <si>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</si>
  <si>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</si>
  <si>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</si>
  <si>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</si>
  <si>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</si>
  <si>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</si>
  <si>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</si>
  <si>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</si>
  <si>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</si>
  <si>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</si>
  <si>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</si>
  <si>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</si>
  <si>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</si>
  <si>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</si>
  <si>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</si>
  <si>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</si>
  <si>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</si>
  <si>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</si>
  <si>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</si>
  <si>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</si>
  <si>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</si>
  <si>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</si>
  <si>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</si>
  <si>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</si>
  <si>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</si>
  <si>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</si>
  <si>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</si>
  <si>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</si>
  <si>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</si>
  <si>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</si>
  <si>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</si>
  <si>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</si>
  <si>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</si>
  <si>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</si>
  <si>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</si>
  <si>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</si>
  <si>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</si>
  <si>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</si>
  <si>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</si>
  <si>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</si>
  <si>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</si>
  <si>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</si>
  <si>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</si>
  <si>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</si>
  <si>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</si>
  <si>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</si>
  <si>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</si>
  <si>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</si>
  <si>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</si>
  <si>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</si>
  <si>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</si>
  <si>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</si>
  <si>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</si>
  <si>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</si>
  <si>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</si>
  <si>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</si>
  <si>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</si>
  <si>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</si>
  <si>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</si>
  <si>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</si>
  <si>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</si>
  <si>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</si>
  <si>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</si>
  <si>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</si>
  <si>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</si>
  <si>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</si>
  <si>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</si>
  <si>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</si>
  <si>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</si>
  <si>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</si>
  <si>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</si>
  <si>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</si>
  <si>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</si>
  <si>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</si>
  <si>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</si>
  <si>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</si>
  <si>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</si>
  <si>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</si>
  <si>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</si>
  <si>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</si>
  <si>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</si>
  <si>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</si>
  <si>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</si>
  <si>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</si>
  <si>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</si>
  <si>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</si>
  <si>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</si>
  <si>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</si>
  <si>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</si>
  <si>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</si>
  <si>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</si>
  <si>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</si>
  <si>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</si>
  <si>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</si>
  <si>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</si>
  <si>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</si>
  <si>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</si>
  <si>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</si>
  <si>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</si>
  <si>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</si>
  <si>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</si>
  <si>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</si>
  <si>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</si>
  <si>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</si>
  <si>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</si>
  <si>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</si>
  <si>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</si>
  <si>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</si>
  <si>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</si>
  <si>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</si>
  <si>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</si>
  <si>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</si>
  <si>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</si>
  <si>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</si>
  <si>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</si>
  <si>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</si>
  <si>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</si>
  <si>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</si>
  <si>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</si>
  <si>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</si>
  <si>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</si>
  <si>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</si>
  <si>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</si>
  <si>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</si>
  <si>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</si>
  <si>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</si>
  <si>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</si>
  <si>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</si>
  <si>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</si>
  <si>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</si>
  <si>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</si>
  <si>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</si>
  <si>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</si>
  <si>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</si>
  <si>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</si>
  <si>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</si>
  <si>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</si>
  <si>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</si>
  <si>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</si>
  <si>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</si>
  <si>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</si>
  <si>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</si>
  <si>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</si>
  <si>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</si>
  <si>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</si>
  <si>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</si>
  <si>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</si>
  <si>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</si>
  <si>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</si>
  <si>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</si>
  <si>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</si>
  <si>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</si>
  <si>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</si>
  <si>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</si>
  <si>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</si>
  <si>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</si>
  <si>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</si>
  <si>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</si>
  <si>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</si>
  <si>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</si>
  <si>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</si>
  <si>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</si>
  <si>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</si>
  <si>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</si>
  <si>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</si>
  <si>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</si>
  <si>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</si>
  <si>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</si>
  <si>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</si>
  <si>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</si>
  <si>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</si>
  <si>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</si>
  <si>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</si>
  <si>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</si>
  <si>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</si>
  <si>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</si>
  <si>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</si>
  <si>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</si>
  <si>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</si>
  <si>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</si>
  <si>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</si>
  <si>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</si>
  <si>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</si>
  <si>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</si>
  <si>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</si>
  <si>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</si>
  <si>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</si>
  <si>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</si>
  <si>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</si>
  <si>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</si>
  <si>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</si>
  <si>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</si>
  <si>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</si>
  <si>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</si>
  <si>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</si>
  <si>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</si>
  <si>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</si>
  <si>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</si>
  <si>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</si>
  <si>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</si>
  <si>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</si>
  <si>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</si>
  <si>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</si>
  <si>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</si>
  <si>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</si>
  <si>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</si>
  <si>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</si>
  <si>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</si>
  <si>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</si>
  <si>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</si>
  <si>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</si>
  <si>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</si>
  <si>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</si>
  <si>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</si>
  <si>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</si>
  <si>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</si>
  <si>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</si>
  <si>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</si>
  <si>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</si>
  <si>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</si>
  <si>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</si>
  <si>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</si>
  <si>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</si>
  <si>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</si>
  <si>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</si>
  <si>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</si>
  <si>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</si>
  <si>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</si>
  <si>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</si>
  <si>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</si>
  <si>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</si>
  <si>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</si>
  <si>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</si>
  <si>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</si>
  <si>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</si>
  <si>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</si>
  <si>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</si>
  <si>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</si>
  <si>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</si>
  <si>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</si>
  <si>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</si>
  <si>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</si>
  <si>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</si>
  <si>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</si>
  <si>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</si>
  <si>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</si>
  <si>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</si>
  <si>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</si>
  <si>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</si>
  <si>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</si>
  <si>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</si>
  <si>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</si>
  <si>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</si>
  <si>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</si>
  <si>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</si>
  <si>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</si>
  <si>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</si>
  <si>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</si>
  <si>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</si>
  <si>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</si>
  <si>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</si>
  <si>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</si>
  <si>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</si>
  <si>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</si>
  <si>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</si>
  <si>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</si>
  <si>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</si>
  <si>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</si>
  <si>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</si>
  <si>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</si>
  <si>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</si>
  <si>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</si>
  <si>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</si>
  <si>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</si>
  <si>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</si>
  <si>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</si>
  <si>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</si>
  <si>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</si>
  <si>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</si>
  <si>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</si>
  <si>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</si>
  <si>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</si>
  <si>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</si>
  <si>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</si>
  <si>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</si>
  <si>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</si>
  <si>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</si>
  <si>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</si>
  <si>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</si>
  <si>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</si>
  <si>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</si>
  <si>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</si>
  <si>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</si>
  <si>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</si>
  <si>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</si>
  <si>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</si>
  <si>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</si>
  <si>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</si>
  <si>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</si>
  <si>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</si>
  <si>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</si>
  <si>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</si>
  <si>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</si>
  <si>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</si>
  <si>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</si>
  <si>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</si>
  <si>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</si>
  <si>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</si>
  <si>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</si>
  <si>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</si>
  <si>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</si>
  <si>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</si>
  <si>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</si>
  <si>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</si>
  <si>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</si>
  <si>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</si>
  <si>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</si>
  <si>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</si>
  <si>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</si>
  <si>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</si>
  <si>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</si>
  <si>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</si>
  <si>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</si>
  <si>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</si>
  <si>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</si>
  <si>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</si>
  <si>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</si>
  <si>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</si>
  <si>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</si>
  <si>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</si>
  <si>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</si>
  <si>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</si>
  <si>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</si>
  <si>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</si>
  <si>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</si>
  <si>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</si>
  <si>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</si>
  <si>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</si>
  <si>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</si>
  <si>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</si>
  <si>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</si>
  <si>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</si>
  <si>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</si>
  <si>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</si>
  <si>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</si>
  <si>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</si>
  <si>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</si>
  <si>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</si>
  <si>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</si>
  <si>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</si>
  <si>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</si>
  <si>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</si>
  <si>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</si>
  <si>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</si>
  <si>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</si>
  <si>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</si>
  <si>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</si>
  <si>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</si>
  <si>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</si>
  <si>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</si>
  <si>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</si>
  <si>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</si>
  <si>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</si>
  <si>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</si>
  <si>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</si>
  <si>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</si>
  <si>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</si>
  <si>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</si>
  <si>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</si>
  <si>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</si>
  <si>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</si>
  <si>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</si>
  <si>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</si>
  <si>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</si>
  <si>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</si>
  <si>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</si>
  <si>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</si>
  <si>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</si>
  <si>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</si>
  <si>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</si>
  <si>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</si>
  <si>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</si>
  <si>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</si>
  <si>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</si>
  <si>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</si>
  <si>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</si>
  <si>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</si>
  <si>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</si>
  <si>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</si>
  <si>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</si>
  <si>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</si>
  <si>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</si>
  <si>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</si>
  <si>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</si>
  <si>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</si>
  <si>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</si>
  <si>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</si>
  <si>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</si>
  <si>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</si>
  <si>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</si>
  <si>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</si>
  <si>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</si>
  <si>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</si>
  <si>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</si>
  <si>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</si>
  <si>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</si>
  <si>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</si>
  <si>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</si>
  <si>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</si>
  <si>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</si>
  <si>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</si>
  <si>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</si>
  <si>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</si>
  <si>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</si>
  <si>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</si>
  <si>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</si>
  <si>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</si>
  <si>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</si>
  <si>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</si>
  <si>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</si>
  <si>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</si>
  <si>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</si>
  <si>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</si>
  <si>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</si>
  <si>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</si>
  <si>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</si>
  <si>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</si>
  <si>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</si>
  <si>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</si>
  <si>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</si>
  <si>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</si>
  <si>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</si>
  <si>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</si>
  <si>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</si>
  <si>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</si>
  <si>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</si>
  <si>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</si>
  <si>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</si>
  <si>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</si>
  <si>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</si>
  <si>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</si>
  <si>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</si>
  <si>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</si>
  <si>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</si>
  <si>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</si>
  <si>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</si>
  <si>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</si>
  <si>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</si>
  <si>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</si>
  <si>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</si>
  <si>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</si>
  <si>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</si>
  <si>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</si>
  <si>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</si>
  <si>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</si>
  <si>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</si>
  <si>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</si>
  <si>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</si>
  <si>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</si>
  <si>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</si>
  <si>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</si>
  <si>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</si>
  <si>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</si>
  <si>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</si>
  <si>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</si>
  <si>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</si>
  <si>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</si>
  <si>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</si>
  <si>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</si>
  <si>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</si>
  <si>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</si>
  <si>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</si>
  <si>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</si>
  <si>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</si>
  <si>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</si>
  <si>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</si>
  <si>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</si>
  <si>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</si>
  <si>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</si>
  <si>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</si>
  <si>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</si>
  <si>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</si>
  <si>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</si>
  <si>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</si>
  <si>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</si>
  <si>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</si>
  <si>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</si>
  <si>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</si>
  <si>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</si>
  <si>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</si>
  <si>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</si>
  <si>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</si>
  <si>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</si>
  <si>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</si>
  <si>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</si>
  <si>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</si>
  <si>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</si>
  <si>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</si>
  <si>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</si>
  <si>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</si>
  <si>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</si>
  <si>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</si>
  <si>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</si>
  <si>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</si>
  <si>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</si>
  <si>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</si>
  <si>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</si>
  <si>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</si>
  <si>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</si>
  <si>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</si>
  <si>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</si>
  <si>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</si>
  <si>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</si>
  <si>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</si>
  <si>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</si>
  <si>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</si>
  <si>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</si>
  <si>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</si>
  <si>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</si>
  <si>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</si>
  <si>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</si>
  <si>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</si>
  <si>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</si>
  <si>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</si>
  <si>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</si>
  <si>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</si>
  <si>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</si>
  <si>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</si>
  <si>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</si>
  <si>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</si>
  <si>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</si>
  <si>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</si>
  <si>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</si>
  <si>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</si>
  <si>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</si>
  <si>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</si>
  <si>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</si>
  <si>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</si>
  <si>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</si>
  <si>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</si>
  <si>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</si>
  <si>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</si>
  <si>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</si>
  <si>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</si>
  <si>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</si>
  <si>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</si>
  <si>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</si>
  <si>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</si>
  <si>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</si>
  <si>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</si>
  <si>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</si>
  <si>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</si>
  <si>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</si>
  <si>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</si>
  <si>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</si>
  <si>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</si>
  <si>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</si>
  <si>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</si>
  <si>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</si>
  <si>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</si>
  <si>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</si>
  <si>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</si>
  <si>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</si>
  <si>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</si>
  <si>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</si>
  <si>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</si>
  <si>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</si>
  <si>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</si>
  <si>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</si>
  <si>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</si>
  <si>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</si>
  <si>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</si>
  <si>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</si>
  <si>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</si>
  <si>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</si>
  <si>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</si>
  <si>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</si>
  <si>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</si>
  <si>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</si>
  <si>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</si>
  <si>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</si>
  <si>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</si>
  <si>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</si>
  <si>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</si>
  <si>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</si>
  <si>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</si>
  <si>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</si>
  <si>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</si>
  <si>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</si>
  <si>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</si>
  <si>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</si>
  <si>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</si>
  <si>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</si>
  <si>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</si>
  <si>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</si>
  <si>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</si>
  <si>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</si>
  <si>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</si>
  <si>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</si>
  <si>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</si>
  <si>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</si>
  <si>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</si>
  <si>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</si>
  <si>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</si>
  <si>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</si>
  <si>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</si>
  <si>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</si>
  <si>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</si>
  <si>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</si>
  <si>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</si>
  <si>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</si>
  <si>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</si>
  <si>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</si>
  <si>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</si>
  <si>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</si>
  <si>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</si>
  <si>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</si>
  <si>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</si>
  <si>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</si>
  <si>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</si>
  <si>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</si>
  <si>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</si>
  <si>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</si>
  <si>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</si>
  <si>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</si>
  <si>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</si>
  <si>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</si>
  <si>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</si>
  <si>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</si>
  <si>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</si>
  <si>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</si>
  <si>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</si>
  <si>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</si>
  <si>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</si>
  <si>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</si>
  <si>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</si>
  <si>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</si>
  <si>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</si>
  <si>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</si>
  <si>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</si>
  <si>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</si>
  <si>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</si>
  <si>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</si>
  <si>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</si>
  <si>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</si>
  <si>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</si>
  <si>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</si>
  <si>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</si>
  <si>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</si>
  <si>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</si>
  <si>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</si>
  <si>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</si>
  <si>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</si>
  <si>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</si>
  <si>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</si>
  <si>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</si>
  <si>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</si>
  <si>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</si>
  <si>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</si>
  <si>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</si>
  <si>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</si>
  <si>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</si>
  <si>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</si>
  <si>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</si>
  <si>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</si>
  <si>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</si>
  <si>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</si>
  <si>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</si>
  <si>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</si>
  <si>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</si>
  <si>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</si>
  <si>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</si>
  <si>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</si>
  <si>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</si>
  <si>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</si>
  <si>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</si>
  <si>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</si>
  <si>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</si>
  <si>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</si>
  <si>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</si>
  <si>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</si>
  <si>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</si>
  <si>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</si>
  <si>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</si>
  <si>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</si>
  <si>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</si>
  <si>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</si>
  <si>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</si>
  <si>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</si>
  <si>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</si>
  <si>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</si>
  <si>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</si>
  <si>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</si>
  <si>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</si>
  <si>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</si>
  <si>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</si>
  <si>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</si>
  <si>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</si>
  <si>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</si>
  <si>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</si>
  <si>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</si>
  <si>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</si>
  <si>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</si>
  <si>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</si>
  <si>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</si>
  <si>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</si>
  <si>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</si>
  <si>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</si>
  <si>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</si>
  <si>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</si>
  <si>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</si>
  <si>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</si>
  <si>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</si>
  <si>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</si>
  <si>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</si>
  <si>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</si>
  <si>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</si>
  <si>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</si>
  <si>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</si>
  <si>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</si>
  <si>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</si>
  <si>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</si>
  <si>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</si>
  <si>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</si>
  <si>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</si>
  <si>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</si>
  <si>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</si>
  <si>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</si>
  <si>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</si>
  <si>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</si>
  <si>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</si>
  <si>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</si>
  <si>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</si>
  <si>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</si>
  <si>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</si>
  <si>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</si>
  <si>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</si>
  <si>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</si>
  <si>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</si>
  <si>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</si>
  <si>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</si>
  <si>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</si>
  <si>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</si>
  <si>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</si>
  <si>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</si>
  <si>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</si>
  <si>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</si>
  <si>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</si>
  <si>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</si>
  <si>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</si>
  <si>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</si>
  <si>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</si>
  <si>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</si>
  <si>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</si>
  <si>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</si>
  <si>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</si>
  <si>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</si>
  <si>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</si>
  <si>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</si>
  <si>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</si>
  <si>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</si>
  <si>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</si>
  <si>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</si>
  <si>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</si>
  <si>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</si>
  <si>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</si>
  <si>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</si>
  <si>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</si>
  <si>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</si>
  <si>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</si>
  <si>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</si>
  <si>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</si>
  <si>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</si>
  <si>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</si>
  <si>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</si>
  <si>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</si>
  <si>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</si>
  <si>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</si>
  <si>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</si>
  <si>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</si>
  <si>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</si>
  <si>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</si>
  <si>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</si>
  <si>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</si>
  <si>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</si>
  <si>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</si>
  <si>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</si>
  <si>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</si>
  <si>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</si>
  <si>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</si>
  <si>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</si>
  <si>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</si>
  <si>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</si>
  <si>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</si>
  <si>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</si>
  <si>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</si>
  <si>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</si>
  <si>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</si>
  <si>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</si>
  <si>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</si>
  <si>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</si>
  <si>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</si>
  <si>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</si>
  <si>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</si>
  <si>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</si>
  <si>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</si>
  <si>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</si>
  <si>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</si>
  <si>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</si>
  <si>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</si>
  <si>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</si>
  <si>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</si>
  <si>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</si>
  <si>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</si>
  <si>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</si>
  <si>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</si>
  <si>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</si>
  <si>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</si>
  <si>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</si>
  <si>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</si>
  <si>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</si>
  <si>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</si>
  <si>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</si>
  <si>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</si>
  <si>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</si>
  <si>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</si>
  <si>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</si>
  <si>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</si>
  <si>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</si>
  <si>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</si>
  <si>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</si>
  <si>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</si>
  <si>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</si>
  <si>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</si>
  <si>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</si>
  <si>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</si>
  <si>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</si>
  <si>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</si>
  <si>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</si>
  <si>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</si>
  <si>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</si>
  <si>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</si>
  <si>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</si>
  <si>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</si>
  <si>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</si>
  <si>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</si>
  <si>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</si>
  <si>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</si>
  <si>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</si>
  <si>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</si>
  <si>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</si>
  <si>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</si>
  <si>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</si>
  <si>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</si>
  <si>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</si>
  <si>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</si>
  <si>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</si>
  <si>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</si>
  <si>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</si>
  <si>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</si>
  <si>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</si>
  <si>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</si>
  <si>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</si>
  <si>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</si>
  <si>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</si>
  <si>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</si>
  <si>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</si>
  <si>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</si>
  <si>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</si>
  <si>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</si>
  <si>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</si>
  <si>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</si>
  <si>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</si>
  <si>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</si>
  <si>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</si>
  <si>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</si>
  <si>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</si>
  <si>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</si>
  <si>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</si>
  <si>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</si>
  <si>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</si>
  <si>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</si>
  <si>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</si>
  <si>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</si>
  <si>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</si>
  <si>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</si>
  <si>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</si>
  <si>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</si>
  <si>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</si>
  <si>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</si>
  <si>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</si>
  <si>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</si>
  <si>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</si>
  <si>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</si>
  <si>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</si>
  <si>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</si>
  <si>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</si>
  <si>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</si>
  <si>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</si>
  <si>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</si>
  <si>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</si>
  <si>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</si>
  <si>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</si>
  <si>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</si>
  <si>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</si>
  <si>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</si>
  <si>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</si>
  <si>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</si>
  <si>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</si>
  <si>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</si>
  <si>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</si>
  <si>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</si>
  <si>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</si>
  <si>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</si>
  <si>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</si>
  <si>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</si>
  <si>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</si>
  <si>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</si>
  <si>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</si>
  <si>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</si>
  <si>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</si>
  <si>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</si>
  <si>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</si>
  <si>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</si>
  <si>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</si>
  <si>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</si>
  <si>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</si>
  <si>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</si>
  <si>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</si>
  <si>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</si>
  <si>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</si>
  <si>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</si>
  <si>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</si>
  <si>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</si>
  <si>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</si>
  <si>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</si>
  <si>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</si>
  <si>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</si>
  <si>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</si>
  <si>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</si>
  <si>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</si>
  <si>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</si>
  <si>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</si>
  <si>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</si>
  <si>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</si>
  <si>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</si>
  <si>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</si>
  <si>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</si>
  <si>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</si>
  <si>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</si>
  <si>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</si>
  <si>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</si>
  <si>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</si>
  <si>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</si>
  <si>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</si>
  <si>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</si>
  <si>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</si>
  <si>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</si>
  <si>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</si>
  <si>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</si>
  <si>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</si>
  <si>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</si>
  <si>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</si>
  <si>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</si>
  <si>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</si>
  <si>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</si>
  <si>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</si>
  <si>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</si>
  <si>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</si>
  <si>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</si>
  <si>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</si>
  <si>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</si>
  <si>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</si>
  <si>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</si>
  <si>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</si>
  <si>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</si>
  <si>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</si>
  <si>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</si>
  <si>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</si>
  <si>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</si>
  <si>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</si>
  <si>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</si>
  <si>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</si>
  <si>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</si>
  <si>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</si>
  <si>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</si>
  <si>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</si>
  <si>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</si>
  <si>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</si>
  <si>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</si>
  <si>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</si>
  <si>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</si>
  <si>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</si>
  <si>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</si>
  <si>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</si>
  <si>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</si>
  <si>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</si>
  <si>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</si>
  <si>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</si>
  <si>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</si>
  <si>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</si>
  <si>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</si>
  <si>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</si>
  <si>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</si>
  <si>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</si>
  <si>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</si>
  <si>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</si>
  <si>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</si>
  <si>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</si>
  <si>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</si>
  <si>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</si>
  <si>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</si>
  <si>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</si>
  <si>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</si>
  <si>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</si>
  <si>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</si>
  <si>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</si>
  <si>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</si>
  <si>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</si>
  <si>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</si>
  <si>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</si>
  <si>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</si>
  <si>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</si>
  <si>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</si>
  <si>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</si>
  <si>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</si>
  <si>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</si>
  <si>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</si>
  <si>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</si>
  <si>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</si>
  <si>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</si>
  <si>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</si>
  <si>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</si>
  <si>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</si>
  <si>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</si>
  <si>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</si>
  <si>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</si>
  <si>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</si>
  <si>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</si>
  <si>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</si>
  <si>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</si>
  <si>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</si>
  <si>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</si>
  <si>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</si>
  <si>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</si>
  <si>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</si>
  <si>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</si>
  <si>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</si>
  <si>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</si>
  <si>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</si>
  <si>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</si>
  <si>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</si>
  <si>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</si>
  <si>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</si>
  <si>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</si>
  <si>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</si>
  <si>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</si>
  <si>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</si>
  <si>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</si>
  <si>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</si>
  <si>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</si>
  <si>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</si>
  <si>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</si>
  <si>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</si>
  <si>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</si>
  <si>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</si>
  <si>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</si>
  <si>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</si>
  <si>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</si>
  <si>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</si>
  <si>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</si>
  <si>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</si>
  <si>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</si>
  <si>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</si>
  <si>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</si>
  <si>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</si>
  <si>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</si>
  <si>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</si>
  <si>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</si>
  <si>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</si>
  <si>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</si>
  <si>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</si>
  <si>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</si>
  <si>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</si>
  <si>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</si>
  <si>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</si>
  <si>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</si>
  <si>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</si>
  <si>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</si>
  <si>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</si>
  <si>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</si>
  <si>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</si>
  <si>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</si>
  <si>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</si>
  <si>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</si>
  <si>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</si>
  <si>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</si>
  <si>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</si>
  <si>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</si>
  <si>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</si>
  <si>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</si>
  <si>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</si>
  <si>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</si>
  <si>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</si>
  <si>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</si>
  <si>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</si>
  <si>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</si>
  <si>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</si>
  <si>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</si>
  <si>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</si>
  <si>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</si>
  <si>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</si>
  <si>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</si>
  <si>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</si>
  <si>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</si>
  <si>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</si>
  <si>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</si>
  <si>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</si>
  <si>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</si>
  <si>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</si>
  <si>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</si>
  <si>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</si>
  <si>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</si>
  <si>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</si>
  <si>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</si>
  <si>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</si>
  <si>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</si>
  <si>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</si>
  <si>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</si>
  <si>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</si>
  <si>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</si>
  <si>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</si>
  <si>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</si>
  <si>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</si>
  <si>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</si>
  <si>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</si>
  <si>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</si>
  <si>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</si>
  <si>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</si>
  <si>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</si>
  <si>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</si>
  <si>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</si>
  <si>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</si>
  <si>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</si>
  <si>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</si>
  <si>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</si>
  <si>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</si>
  <si>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</si>
  <si>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</si>
  <si>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</si>
  <si>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</si>
  <si>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</si>
  <si>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</si>
  <si>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</si>
  <si>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</si>
  <si>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</si>
  <si>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</si>
  <si>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</si>
  <si>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</si>
  <si>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</si>
  <si>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</si>
  <si>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</si>
  <si>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</si>
  <si>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</si>
  <si>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</si>
  <si>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</si>
  <si>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</si>
  <si>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</si>
  <si>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</si>
  <si>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</si>
  <si>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</si>
  <si>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</si>
  <si>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</si>
  <si>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</si>
  <si>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</si>
  <si>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</si>
  <si>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</si>
  <si>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</si>
  <si>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</si>
  <si>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</si>
  <si>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</si>
  <si>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</si>
  <si>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</si>
  <si>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</si>
  <si>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</si>
  <si>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</si>
  <si>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</si>
  <si>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</si>
  <si>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</si>
  <si>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</si>
  <si>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</si>
  <si>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</si>
  <si>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</si>
  <si>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</si>
  <si>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</si>
  <si>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</si>
  <si>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</si>
  <si>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</si>
  <si>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</si>
  <si>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</si>
  <si>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</si>
  <si>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</si>
  <si>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</si>
  <si>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</si>
  <si>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</si>
  <si>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</si>
  <si>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</si>
  <si>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</si>
  <si>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</si>
  <si>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</si>
  <si>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</si>
  <si>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</si>
  <si>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</si>
  <si>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</si>
  <si>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</si>
  <si>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</si>
  <si>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</si>
  <si>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</si>
  <si>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</si>
  <si>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</si>
  <si>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</si>
  <si>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</si>
  <si>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</si>
  <si>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</si>
  <si>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</si>
  <si>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</si>
  <si>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</si>
  <si>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</si>
  <si>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</si>
  <si>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</si>
  <si>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</si>
  <si>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</si>
  <si>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</si>
  <si>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</si>
  <si>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</si>
  <si>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</si>
  <si>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</si>
  <si>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</si>
  <si>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</si>
  <si>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</si>
  <si>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</si>
  <si>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</si>
  <si>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</si>
  <si>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</si>
  <si>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</si>
  <si>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</si>
  <si>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</si>
  <si>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</si>
  <si>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</si>
  <si>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</si>
  <si>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</si>
  <si>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</si>
  <si>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</si>
  <si>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</si>
  <si>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</si>
  <si>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</si>
  <si>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</si>
  <si>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</si>
  <si>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</si>
  <si>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</si>
  <si>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</si>
  <si>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</si>
  <si>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</si>
  <si>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</si>
  <si>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</si>
  <si>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</si>
  <si>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</si>
  <si>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</si>
  <si>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</si>
  <si>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</si>
  <si>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</si>
  <si>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</si>
  <si>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</si>
  <si>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</si>
  <si>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</si>
  <si>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</si>
  <si>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</si>
  <si>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</si>
  <si>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</si>
  <si>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</si>
  <si>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</si>
  <si>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</si>
  <si>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</si>
  <si>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</si>
  <si>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</si>
  <si>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</si>
  <si>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</si>
  <si>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</si>
  <si>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</si>
  <si>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</si>
  <si>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</si>
  <si>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</si>
  <si>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</si>
  <si>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</si>
  <si>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</si>
  <si>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</si>
  <si>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</si>
  <si>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</si>
  <si>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</si>
  <si>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</si>
  <si>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</si>
  <si>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</si>
  <si>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</si>
  <si>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</si>
  <si>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</si>
  <si>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</si>
  <si>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</si>
  <si>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</si>
  <si>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</si>
  <si>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</si>
  <si>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</si>
  <si>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</si>
  <si>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</si>
  <si>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</si>
  <si>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</si>
  <si>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</si>
  <si>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</si>
  <si>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</si>
  <si>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</si>
  <si>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</si>
  <si>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</si>
  <si>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</si>
  <si>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</si>
  <si>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</si>
  <si>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</si>
  <si>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</si>
  <si>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</si>
  <si>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</si>
  <si>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</si>
  <si>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</si>
  <si>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</si>
  <si>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</si>
  <si>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</si>
  <si>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</si>
  <si>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</si>
  <si>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</si>
  <si>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</si>
  <si>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</si>
  <si>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</si>
  <si>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</si>
  <si>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</si>
  <si>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</si>
  <si>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</si>
  <si>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</si>
  <si>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</si>
  <si>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</si>
  <si>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</si>
  <si>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</si>
  <si>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</si>
  <si>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</si>
  <si>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</si>
  <si>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</si>
  <si>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</si>
  <si>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</si>
  <si>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</si>
  <si>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</si>
  <si>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</si>
  <si>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</si>
  <si>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</si>
  <si>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</si>
  <si>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</si>
  <si>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</si>
  <si>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</si>
  <si>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</si>
  <si>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</si>
  <si>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</si>
  <si>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</si>
  <si>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</si>
  <si>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</si>
  <si>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</si>
  <si>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</si>
  <si>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</si>
  <si>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</si>
  <si>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</si>
  <si>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</si>
  <si>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</si>
  <si>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</si>
  <si>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</si>
  <si>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</si>
  <si>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</si>
  <si>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</si>
  <si>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</si>
  <si>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</si>
  <si>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</si>
  <si>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</si>
  <si>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</si>
  <si>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</si>
  <si>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</si>
  <si>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</si>
  <si>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</si>
  <si>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</si>
  <si>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</si>
  <si>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</si>
  <si>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</si>
  <si>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</si>
  <si>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</si>
  <si>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</si>
  <si>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</si>
  <si>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</si>
  <si>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</si>
  <si>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</si>
  <si>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</si>
  <si>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</si>
  <si>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</si>
  <si>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</si>
  <si>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</si>
  <si>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</si>
  <si>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</si>
  <si>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</si>
  <si>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</si>
  <si>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</si>
  <si>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</si>
  <si>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</si>
  <si>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</si>
  <si>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</si>
  <si>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</si>
  <si>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</si>
  <si>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</si>
  <si>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</si>
  <si>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</si>
  <si>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</si>
  <si>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</si>
  <si>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</si>
  <si>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</si>
  <si>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</si>
  <si>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</si>
  <si>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</si>
  <si>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</si>
  <si>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</si>
  <si>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</si>
  <si>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</si>
  <si>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</si>
  <si>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</si>
  <si>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</si>
  <si>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</si>
  <si>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</si>
  <si>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</si>
  <si>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</si>
  <si>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</si>
  <si>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</si>
  <si>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</si>
  <si>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</si>
  <si>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</si>
  <si>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</si>
  <si>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</si>
  <si>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</si>
  <si>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</si>
  <si>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</si>
  <si>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</si>
  <si>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</si>
  <si>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</si>
  <si>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</si>
  <si>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</si>
  <si>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</si>
  <si>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</si>
  <si>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</si>
  <si>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</si>
  <si>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</si>
  <si>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</si>
  <si>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</si>
  <si>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</si>
  <si>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</si>
  <si>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</si>
  <si>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</si>
  <si>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</si>
  <si>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</si>
  <si>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</si>
  <si>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</si>
  <si>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</si>
  <si>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</si>
  <si>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</si>
  <si>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</si>
  <si>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</si>
  <si>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</si>
  <si>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</si>
  <si>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</si>
  <si>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</si>
  <si>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</si>
  <si>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</si>
  <si>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</si>
  <si>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</si>
  <si>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</si>
  <si>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</si>
  <si>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</si>
  <si>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</si>
  <si>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</si>
  <si>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</si>
  <si>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</si>
  <si>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</si>
  <si>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</si>
  <si>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</si>
  <si>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</si>
  <si>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</si>
  <si>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</si>
  <si>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</si>
  <si>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</si>
  <si>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</si>
  <si>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</si>
  <si>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</si>
  <si>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</si>
  <si>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</si>
  <si>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</si>
  <si>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</si>
  <si>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</si>
  <si>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</si>
  <si>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</si>
  <si>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</si>
  <si>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</si>
  <si>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</si>
  <si>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</si>
  <si>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</si>
  <si>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</si>
  <si>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</si>
  <si>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</si>
  <si>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</si>
  <si>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</si>
  <si>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</si>
  <si>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</si>
  <si>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</si>
  <si>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</si>
  <si>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</si>
  <si>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</si>
  <si>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</si>
  <si>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</si>
  <si>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</si>
  <si>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</si>
  <si>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</si>
  <si>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</si>
  <si>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</si>
  <si>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</si>
  <si>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</si>
  <si>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</si>
  <si>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</si>
  <si>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</si>
  <si>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</si>
  <si>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</si>
  <si>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</si>
  <si>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</si>
  <si>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</si>
  <si>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</si>
  <si>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</si>
  <si>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</si>
  <si>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</si>
  <si>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</si>
  <si>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</si>
  <si>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</si>
  <si>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</si>
  <si>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</si>
  <si>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</si>
  <si>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</si>
  <si>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</si>
  <si>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</si>
  <si>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</si>
  <si>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</si>
  <si>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</si>
  <si>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</si>
  <si>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</si>
  <si>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</si>
  <si>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</si>
  <si>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</si>
  <si>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</si>
  <si>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</si>
  <si>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</si>
  <si>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</si>
  <si>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</si>
  <si>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</si>
  <si>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</si>
  <si>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</si>
  <si>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</si>
  <si>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</si>
  <si>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</si>
  <si>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</si>
  <si>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</si>
  <si>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</si>
  <si>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</si>
  <si>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</si>
  <si>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</si>
  <si>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</si>
  <si>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</si>
  <si>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</si>
  <si>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</si>
  <si>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</si>
  <si>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</si>
  <si>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</si>
  <si>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</si>
  <si>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</si>
  <si>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</si>
  <si>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</si>
  <si>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</si>
  <si>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</si>
  <si>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</si>
  <si>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</si>
  <si>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</si>
  <si>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</si>
  <si>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</si>
  <si>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</si>
  <si>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</si>
  <si>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</si>
  <si>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</si>
  <si>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</si>
  <si>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</si>
  <si>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</si>
  <si>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</si>
  <si>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</si>
  <si>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</si>
  <si>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</si>
  <si>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</si>
  <si>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</si>
  <si>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</si>
  <si>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</si>
  <si>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</si>
  <si>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</si>
  <si>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</si>
  <si>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</si>
  <si>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</si>
  <si>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</si>
  <si>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</si>
  <si>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</si>
  <si>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</si>
  <si>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</si>
  <si>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</si>
  <si>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</si>
  <si>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</si>
  <si>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</si>
  <si>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</si>
  <si>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</si>
  <si>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</si>
  <si>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</si>
  <si>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</si>
  <si>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</si>
  <si>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</si>
  <si>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</si>
  <si>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</si>
  <si>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</si>
  <si>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</si>
  <si>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</si>
  <si>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</si>
  <si>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</si>
  <si>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</si>
  <si>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</si>
  <si>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</si>
  <si>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</si>
  <si>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</si>
  <si>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</si>
  <si>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</si>
  <si>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</si>
  <si>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</si>
  <si>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</si>
  <si>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</si>
  <si>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</si>
  <si>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</si>
  <si>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</si>
  <si>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</si>
  <si>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</si>
  <si>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</si>
  <si>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</si>
  <si>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</si>
  <si>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</si>
  <si>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</si>
  <si>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</si>
  <si>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</si>
  <si>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</si>
  <si>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</si>
  <si>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</si>
  <si>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</si>
  <si>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</si>
  <si>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</si>
  <si>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</si>
  <si>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</si>
  <si>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</si>
  <si>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</si>
  <si>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</si>
  <si>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</si>
  <si>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</si>
  <si>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</si>
  <si>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</si>
  <si>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</si>
  <si>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</si>
  <si>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</si>
  <si>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</si>
  <si>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</si>
  <si>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</si>
  <si>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</si>
  <si>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</si>
  <si>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</si>
  <si>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</si>
  <si>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</si>
  <si>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</si>
  <si>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</si>
  <si>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</si>
  <si>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</si>
  <si>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</si>
  <si>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</si>
  <si>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</si>
  <si>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</si>
  <si>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</si>
  <si>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</si>
  <si>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</si>
  <si>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</si>
  <si>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</si>
  <si>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</si>
  <si>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</si>
  <si>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</si>
  <si>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</si>
  <si>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</si>
  <si>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</si>
  <si>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</si>
  <si>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</si>
  <si>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</si>
  <si>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</si>
  <si>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</si>
  <si>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</si>
  <si>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</si>
  <si>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</si>
  <si>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</si>
  <si>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</si>
  <si>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</si>
  <si>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</si>
  <si>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</si>
  <si>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</si>
  <si>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</si>
  <si>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</si>
  <si>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</si>
  <si>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</si>
  <si>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</si>
  <si>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</si>
  <si>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</si>
  <si>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</si>
  <si>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</si>
  <si>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</si>
  <si>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</si>
  <si>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</si>
  <si>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</si>
  <si>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</si>
  <si>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</si>
  <si>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</si>
  <si>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</si>
  <si>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</si>
  <si>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</si>
  <si>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</si>
  <si>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</si>
  <si>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</si>
  <si>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</si>
  <si>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</si>
  <si>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</si>
  <si>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</si>
  <si>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</si>
  <si>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</si>
  <si>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</si>
  <si>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</si>
  <si>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</si>
  <si>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</si>
  <si>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</si>
  <si>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</si>
  <si>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</si>
  <si>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</si>
  <si>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</si>
  <si>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</si>
  <si>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</si>
  <si>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</si>
  <si>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</si>
  <si>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</si>
  <si>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</si>
  <si>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</si>
  <si>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</si>
  <si>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</si>
  <si>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</si>
  <si>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</si>
  <si>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</si>
  <si>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</si>
  <si>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</si>
  <si>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</si>
  <si>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</si>
  <si>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</si>
  <si>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</si>
  <si>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</si>
  <si>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</si>
  <si>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</si>
  <si>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</si>
  <si>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</si>
  <si>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</si>
  <si>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</si>
  <si>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</si>
  <si>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</si>
  <si>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</si>
  <si>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</si>
  <si>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</si>
  <si>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</si>
  <si>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</si>
  <si>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</si>
  <si>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</si>
  <si>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</si>
  <si>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</si>
  <si>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</si>
  <si>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</si>
  <si>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</si>
  <si>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</si>
  <si>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</si>
  <si>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</si>
  <si>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</si>
  <si>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</si>
  <si>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</si>
  <si>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</si>
  <si>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</si>
  <si>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</si>
  <si>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</si>
  <si>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</si>
  <si>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</si>
  <si>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</si>
  <si>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</si>
  <si>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</si>
  <si>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</si>
  <si>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</si>
  <si>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</si>
  <si>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</si>
  <si>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</si>
  <si>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</si>
  <si>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</si>
  <si>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</si>
  <si>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</si>
  <si>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</si>
  <si>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</si>
  <si>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</si>
  <si>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</si>
  <si>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</si>
  <si>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</si>
  <si>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</si>
  <si>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</si>
  <si>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</si>
  <si>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</si>
  <si>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</si>
  <si>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</si>
  <si>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</si>
  <si>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</si>
  <si>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</si>
  <si>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</si>
  <si>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</si>
  <si>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</si>
  <si>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</si>
  <si>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</si>
  <si>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</si>
  <si>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</si>
  <si>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</si>
  <si>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</si>
  <si>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</si>
  <si>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</si>
  <si>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</si>
  <si>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</si>
  <si>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</si>
  <si>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</si>
  <si>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</si>
  <si>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</si>
  <si>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</si>
  <si>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</si>
  <si>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</si>
  <si>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</si>
  <si>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</si>
  <si>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</si>
  <si>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</si>
  <si>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</si>
  <si>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</si>
  <si>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</si>
  <si>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</si>
  <si>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</si>
  <si>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</si>
  <si>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</si>
  <si>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</si>
  <si>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</si>
  <si>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</si>
  <si>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</si>
  <si>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</si>
  <si>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</si>
  <si>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</si>
  <si>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</si>
  <si>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</si>
  <si>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</si>
  <si>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</si>
  <si>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</si>
  <si>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</si>
  <si>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</si>
  <si>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</si>
  <si>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</si>
  <si>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</si>
  <si>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</si>
  <si>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</si>
  <si>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</si>
  <si>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</si>
  <si>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</si>
  <si>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</si>
  <si>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</si>
  <si>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</si>
  <si>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</si>
  <si>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</si>
  <si>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</si>
  <si>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</si>
  <si>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</si>
  <si>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</si>
  <si>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</si>
  <si>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</si>
  <si>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</si>
  <si>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</si>
  <si>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</si>
  <si>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</si>
  <si>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</si>
  <si>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</si>
  <si>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</si>
  <si>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</si>
  <si>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</si>
  <si>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</si>
  <si>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</si>
  <si>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</si>
  <si>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</si>
  <si>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</si>
  <si>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</si>
  <si>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</si>
  <si>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</si>
  <si>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</si>
  <si>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</si>
  <si>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</si>
  <si>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</si>
  <si>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</si>
  <si>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</si>
  <si>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</si>
  <si>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</si>
  <si>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</si>
  <si>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</si>
  <si>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</si>
  <si>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</si>
  <si>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</si>
  <si>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</si>
  <si>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</si>
  <si>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</si>
  <si>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</si>
  <si>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</si>
  <si>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</si>
  <si>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</si>
  <si>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</si>
  <si>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</si>
  <si>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</si>
  <si>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</si>
  <si>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</si>
  <si>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</si>
  <si>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</si>
  <si>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</si>
  <si>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</si>
  <si>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</si>
  <si>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</si>
  <si>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</si>
  <si>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</si>
  <si>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</si>
  <si>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</si>
  <si>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</si>
  <si>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</si>
  <si>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</si>
  <si>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</si>
  <si>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</si>
  <si>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</si>
  <si>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</si>
  <si>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</si>
  <si>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</si>
  <si>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</si>
  <si>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</si>
  <si>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</si>
  <si>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</si>
  <si>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</si>
  <si>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</si>
  <si>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</si>
  <si>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</si>
  <si>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</si>
  <si>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</si>
  <si>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</si>
  <si>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</si>
  <si>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</si>
  <si>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</si>
  <si>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</si>
  <si>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</si>
  <si>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</si>
  <si>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</si>
  <si>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</si>
  <si>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</si>
  <si>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</si>
  <si>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</si>
  <si>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</si>
  <si>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</si>
  <si>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</si>
  <si>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</si>
  <si>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</si>
  <si>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</si>
  <si>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</si>
  <si>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</si>
  <si>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</si>
  <si>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</si>
  <si>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</si>
  <si>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</si>
  <si>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</si>
  <si>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</si>
  <si>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</si>
  <si>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</si>
  <si>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</si>
  <si>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</si>
  <si>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</si>
  <si>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</si>
  <si>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</si>
  <si>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</si>
  <si>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</si>
  <si>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</si>
  <si>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</si>
  <si>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</si>
  <si>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</si>
  <si>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</si>
  <si>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</si>
  <si>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</si>
  <si>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</si>
  <si>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</si>
  <si>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</si>
  <si>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</si>
  <si>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</si>
  <si>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</si>
  <si>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</si>
  <si>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</si>
  <si>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</si>
  <si>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</si>
  <si>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</si>
  <si>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</si>
  <si>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</si>
  <si>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</si>
  <si>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</si>
  <si>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</si>
  <si>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</si>
  <si>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</si>
  <si>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</si>
  <si>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</si>
  <si>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</si>
  <si>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</si>
  <si>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</si>
  <si>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</si>
  <si>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</si>
  <si>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</si>
  <si>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</si>
  <si>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</si>
  <si>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</si>
  <si>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</si>
  <si>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</si>
  <si>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</si>
  <si>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</si>
  <si>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</si>
  <si>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</si>
  <si>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</si>
  <si>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</si>
  <si>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</si>
  <si>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</si>
  <si>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</si>
  <si>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</si>
  <si>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</si>
  <si>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</si>
  <si>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</si>
  <si>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</si>
  <si>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</si>
  <si>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</si>
  <si>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</si>
  <si>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</si>
  <si>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</si>
  <si>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</si>
  <si>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</si>
  <si>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</si>
  <si>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</si>
  <si>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</si>
  <si>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</si>
  <si>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</si>
  <si>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</si>
  <si>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</si>
  <si>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</si>
  <si>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</si>
  <si>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</si>
  <si>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</si>
  <si>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</si>
  <si>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</si>
  <si>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</si>
  <si>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</si>
  <si>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</si>
  <si>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</si>
  <si>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</si>
  <si>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</si>
  <si>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</si>
  <si>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</si>
  <si>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</si>
  <si>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</si>
  <si>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</si>
  <si>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</si>
  <si>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</si>
  <si>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</si>
  <si>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</si>
  <si>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</si>
  <si>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</si>
  <si>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</si>
  <si>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</si>
  <si>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</si>
  <si>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</si>
  <si>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</si>
  <si>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</si>
  <si>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</si>
  <si>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</si>
  <si>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</si>
  <si>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</si>
  <si>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</si>
  <si>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</si>
  <si>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</si>
  <si>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</si>
  <si>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</si>
  <si>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</si>
  <si>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</si>
  <si>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</si>
  <si>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</si>
  <si>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</si>
  <si>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</si>
  <si>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</si>
  <si>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</si>
  <si>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</si>
  <si>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</si>
  <si>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</si>
  <si>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</si>
  <si>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</si>
  <si>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</si>
  <si>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</si>
  <si>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</si>
  <si>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</si>
  <si>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</si>
  <si>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</si>
  <si>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</si>
  <si>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</si>
  <si>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</si>
  <si>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</si>
  <si>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</si>
  <si>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</si>
  <si>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</si>
  <si>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</si>
  <si>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</si>
  <si>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</si>
  <si>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</si>
  <si>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</si>
  <si>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</si>
  <si>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</si>
  <si>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</si>
  <si>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</si>
  <si>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</si>
  <si>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</si>
  <si>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</si>
  <si>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</si>
  <si>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</si>
  <si>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</si>
  <si>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</si>
  <si>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</si>
  <si>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</si>
  <si>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</si>
  <si>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</si>
  <si>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</si>
  <si>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</si>
  <si>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</si>
  <si>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</si>
  <si>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</si>
  <si>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</si>
  <si>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</si>
  <si>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</si>
  <si>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</si>
  <si>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</si>
  <si>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</si>
  <si>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</si>
  <si>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</si>
  <si>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</si>
  <si>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</si>
  <si>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</si>
  <si>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</si>
  <si>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</si>
  <si>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</si>
  <si>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</si>
  <si>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</si>
  <si>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</si>
  <si>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</si>
  <si>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</si>
  <si>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</si>
  <si>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</si>
  <si>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</si>
  <si>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</si>
  <si>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</si>
  <si>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</si>
  <si>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</si>
  <si>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</si>
  <si>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</si>
  <si>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</si>
  <si>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</si>
  <si>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</si>
  <si>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</si>
  <si>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</si>
  <si>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</si>
  <si>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</si>
  <si>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</si>
  <si>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</si>
  <si>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</si>
  <si>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</si>
  <si>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</si>
  <si>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</si>
  <si>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</si>
  <si>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</si>
  <si>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</si>
  <si>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</si>
  <si>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</si>
  <si>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</si>
  <si>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</si>
  <si>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</si>
  <si>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</si>
  <si>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</si>
  <si>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</si>
  <si>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</si>
  <si>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</si>
  <si>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</si>
  <si>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</si>
  <si>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</si>
  <si>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</si>
  <si>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</si>
  <si>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</si>
  <si>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</si>
  <si>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</si>
  <si>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</si>
  <si>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</si>
  <si>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</si>
  <si>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</si>
  <si>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</si>
  <si>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</si>
  <si>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</si>
  <si>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</si>
  <si>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</si>
  <si>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</si>
  <si>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</si>
  <si>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</si>
  <si>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</si>
  <si>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</si>
  <si>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</si>
  <si>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</si>
  <si>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</si>
  <si>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</si>
  <si>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</si>
  <si>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</si>
  <si>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</si>
  <si>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</si>
  <si>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</si>
  <si>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</si>
  <si>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</si>
  <si>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</si>
  <si>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</si>
  <si>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</si>
  <si>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</si>
  <si>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</si>
  <si>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</si>
  <si>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</si>
  <si>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</si>
  <si>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</si>
  <si>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</si>
  <si>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</si>
  <si>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</si>
  <si>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</si>
  <si>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</si>
  <si>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</si>
  <si>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</si>
  <si>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</si>
  <si>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</si>
  <si>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</si>
  <si>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</si>
  <si>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</si>
  <si>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</si>
  <si>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</si>
  <si>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</si>
  <si>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</si>
  <si>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</si>
  <si>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</si>
  <si>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</si>
  <si>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</si>
  <si>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</si>
  <si>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</si>
  <si>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</si>
  <si>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</si>
  <si>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</si>
  <si>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</si>
  <si>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</si>
  <si>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</si>
  <si>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</si>
  <si>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</si>
  <si>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</si>
  <si>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</si>
  <si>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</si>
  <si>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</si>
  <si>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</si>
  <si>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</si>
  <si>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</si>
  <si>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</si>
  <si>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</si>
  <si>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</si>
  <si>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</si>
  <si>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</si>
  <si>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</si>
  <si>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</si>
  <si>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</si>
  <si>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</si>
  <si>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</si>
  <si>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</si>
  <si>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</si>
  <si>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</si>
  <si>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</si>
  <si>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</si>
  <si>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</si>
  <si>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</si>
  <si>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</si>
  <si>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</si>
  <si>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</si>
  <si>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</si>
  <si>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</si>
  <si>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</si>
  <si>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</si>
  <si>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</si>
  <si>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</si>
  <si>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</si>
  <si>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</si>
  <si>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</si>
  <si>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</si>
  <si>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</si>
  <si>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</si>
  <si>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</si>
  <si>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</si>
  <si>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</si>
  <si>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</si>
  <si>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</si>
  <si>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</si>
  <si>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</si>
  <si>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</si>
  <si>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</si>
  <si>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</si>
  <si>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</si>
  <si>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</si>
  <si>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</si>
  <si>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</si>
  <si>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</si>
  <si>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</si>
  <si>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</si>
  <si>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</si>
  <si>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</si>
  <si>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</si>
  <si>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</si>
  <si>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</si>
  <si>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</si>
  <si>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</si>
  <si>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</si>
  <si>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</si>
  <si>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</si>
  <si>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</si>
  <si>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</si>
  <si>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</si>
  <si>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</si>
  <si>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</si>
  <si>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</si>
  <si>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</si>
  <si>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</si>
  <si>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</si>
  <si>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</si>
  <si>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</si>
  <si>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</si>
  <si>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</si>
  <si>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</si>
  <si>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</si>
  <si>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</si>
  <si>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</si>
  <si>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</si>
  <si>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</si>
  <si>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</si>
  <si>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</si>
  <si>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</si>
  <si>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</si>
  <si>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</si>
  <si>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</si>
  <si>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</si>
  <si>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</si>
  <si>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</si>
  <si>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</si>
  <si>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</si>
  <si>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</si>
  <si>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</si>
  <si>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</si>
  <si>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</si>
  <si>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</si>
  <si>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</si>
  <si>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</si>
  <si>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</si>
  <si>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</si>
  <si>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</si>
  <si>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</si>
  <si>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</si>
  <si>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</si>
  <si>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</si>
  <si>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</si>
  <si>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</si>
  <si>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</si>
  <si>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</si>
  <si>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</si>
  <si>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</si>
  <si>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</si>
  <si>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</si>
  <si>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</si>
  <si>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</si>
  <si>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</si>
  <si>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</si>
  <si>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</si>
  <si>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</si>
  <si>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</si>
  <si>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</si>
  <si>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</si>
  <si>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</si>
  <si>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</si>
  <si>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</si>
  <si>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</si>
  <si>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</si>
  <si>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</si>
  <si>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</si>
  <si>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</si>
  <si>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</si>
  <si>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</si>
  <si>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</si>
  <si>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</si>
  <si>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</si>
  <si>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</si>
  <si>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</si>
  <si>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</si>
  <si>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</si>
  <si>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</si>
  <si>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</si>
  <si>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</si>
  <si>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</si>
  <si>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</si>
  <si>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</si>
  <si>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</si>
  <si>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</si>
  <si>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</si>
  <si>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</si>
  <si>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</si>
  <si>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</si>
  <si>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</si>
  <si>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</si>
  <si>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</si>
  <si>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</si>
  <si>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</si>
  <si>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</si>
  <si>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</si>
  <si>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</si>
  <si>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</si>
  <si>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</si>
  <si>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</si>
  <si>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</si>
  <si>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</si>
  <si>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</si>
  <si>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</si>
  <si>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</si>
  <si>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</si>
  <si>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</si>
  <si>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</si>
  <si>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</si>
  <si>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</si>
  <si>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</si>
  <si>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</si>
  <si>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</si>
  <si>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</si>
  <si>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</si>
  <si>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</si>
  <si>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</si>
  <si>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</si>
  <si>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</si>
  <si>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</si>
  <si>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</si>
  <si>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</si>
  <si>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</si>
  <si>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</si>
  <si>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</si>
  <si>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</si>
  <si>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</si>
  <si>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</si>
  <si>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</si>
  <si>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</si>
  <si>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</si>
  <si>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</si>
  <si>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</si>
  <si>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</si>
  <si>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</si>
  <si>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</si>
  <si>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</si>
  <si>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</si>
  <si>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</si>
  <si>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</si>
  <si>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</si>
  <si>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</si>
  <si>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</si>
  <si>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</si>
  <si>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</si>
  <si>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</si>
  <si>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</si>
  <si>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</si>
  <si>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</si>
  <si>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</si>
  <si>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</si>
  <si>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</si>
  <si>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</si>
  <si>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</si>
  <si>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</si>
  <si>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</si>
  <si>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</si>
  <si>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</si>
  <si>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</si>
  <si>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</si>
  <si>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</si>
  <si>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</si>
  <si>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</si>
  <si>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</si>
  <si>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</si>
  <si>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</si>
  <si>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</si>
  <si>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</si>
  <si>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</si>
  <si>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</si>
  <si>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</si>
  <si>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</si>
  <si>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</si>
  <si>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</si>
  <si>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</si>
  <si>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</si>
  <si>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</si>
  <si>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</si>
  <si>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</si>
  <si>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</si>
  <si>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</si>
  <si>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</si>
  <si>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</si>
  <si>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</si>
  <si>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</si>
  <si>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</si>
  <si>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</si>
  <si>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</si>
  <si>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</si>
  <si>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</si>
  <si>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</si>
  <si>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</si>
  <si>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</si>
  <si>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</si>
  <si>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</si>
  <si>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</si>
  <si>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</si>
  <si>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</si>
  <si>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</si>
  <si>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</si>
  <si>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</si>
  <si>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</si>
  <si>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</si>
  <si>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</si>
  <si>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</si>
  <si>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</si>
  <si>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</si>
  <si>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</si>
  <si>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</si>
  <si>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</si>
  <si>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</si>
  <si>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</si>
  <si>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</si>
  <si>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</si>
  <si>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</si>
  <si>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</si>
  <si>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</si>
  <si>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</si>
  <si>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</si>
  <si>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</si>
  <si>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</si>
  <si>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</si>
  <si>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</si>
  <si>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</si>
  <si>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</si>
  <si>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</si>
  <si>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</si>
  <si>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</si>
  <si>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</si>
  <si>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</si>
  <si>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</si>
  <si>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</si>
  <si>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</si>
  <si>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</si>
  <si>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</si>
  <si>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</si>
  <si>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</si>
  <si>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</si>
  <si>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</si>
  <si>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</si>
  <si>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</si>
  <si>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</si>
  <si>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</si>
  <si>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</si>
  <si>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</si>
  <si>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</si>
  <si>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</si>
  <si>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</si>
  <si>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</si>
  <si>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</si>
  <si>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</si>
  <si>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</si>
  <si>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</si>
  <si>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</si>
  <si>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</si>
  <si>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</si>
  <si>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</si>
  <si>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</si>
  <si>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</si>
  <si>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</si>
  <si>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</si>
  <si>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</si>
  <si>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</si>
  <si>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</si>
  <si>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</si>
  <si>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</si>
  <si>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</si>
  <si>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</si>
  <si>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</si>
  <si>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</si>
  <si>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</si>
  <si>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</si>
  <si>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</si>
  <si>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</si>
  <si>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</si>
  <si>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</si>
  <si>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</si>
  <si>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</si>
  <si>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</si>
  <si>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</si>
  <si>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</si>
  <si>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</si>
  <si>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</si>
  <si>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</si>
  <si>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</si>
  <si>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</si>
  <si>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</si>
  <si>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</si>
  <si>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</si>
  <si>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</si>
  <si>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</si>
  <si>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</si>
  <si>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</si>
  <si>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</si>
  <si>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</si>
  <si>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</si>
  <si>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</si>
  <si>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</si>
  <si>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</si>
  <si>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</si>
  <si>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</si>
  <si>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</si>
  <si>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</si>
  <si>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</si>
  <si>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</si>
  <si>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</si>
  <si>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</si>
  <si>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</si>
  <si>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</si>
  <si>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</si>
  <si>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</si>
  <si>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</si>
  <si>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</si>
  <si>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</si>
  <si>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</si>
  <si>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</si>
  <si>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</si>
  <si>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</si>
  <si>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</si>
  <si>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</si>
  <si>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</si>
  <si>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</si>
  <si>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</si>
  <si>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</si>
  <si>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</si>
  <si>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</si>
  <si>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</si>
  <si>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</si>
  <si>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</si>
  <si>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</si>
  <si>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</si>
  <si>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</si>
  <si>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</si>
  <si>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</si>
  <si>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</si>
  <si>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</si>
  <si>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</si>
  <si>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</si>
  <si>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</si>
  <si>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</si>
  <si>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</si>
  <si>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</si>
  <si>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</si>
  <si>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</si>
  <si>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</si>
  <si>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</si>
  <si>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</si>
  <si>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</si>
  <si>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</si>
  <si>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</si>
  <si>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</si>
  <si>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</si>
  <si>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</si>
  <si>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</si>
  <si>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</si>
  <si>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</si>
  <si>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</si>
  <si>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</si>
  <si>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</si>
  <si>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</si>
  <si>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</si>
  <si>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</si>
  <si>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</si>
  <si>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</si>
  <si>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</si>
  <si>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</si>
  <si>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</si>
  <si>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</si>
  <si>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</si>
  <si>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</si>
  <si>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</si>
  <si>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</si>
  <si>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</si>
  <si>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</si>
  <si>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</si>
  <si>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</si>
  <si>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</si>
  <si>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</si>
  <si>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</si>
  <si>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</si>
  <si>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</si>
  <si>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</si>
  <si>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</si>
  <si>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</si>
  <si>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</si>
  <si>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</si>
  <si>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</si>
  <si>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</si>
  <si>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</si>
  <si>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</si>
  <si>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</si>
  <si>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</si>
  <si>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</si>
  <si>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</si>
  <si>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</si>
  <si>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</si>
  <si>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</si>
  <si>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</si>
  <si>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</si>
  <si>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</si>
  <si>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</si>
  <si>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</si>
  <si>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</si>
  <si>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</si>
  <si>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</si>
  <si>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</si>
  <si>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</si>
  <si>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</si>
  <si>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</si>
  <si>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</si>
  <si>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</si>
  <si>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</si>
  <si>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</si>
  <si>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</si>
  <si>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</si>
  <si>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</si>
  <si>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</si>
  <si>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</si>
  <si>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</si>
  <si>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</si>
  <si>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</si>
  <si>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</si>
  <si>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</si>
  <si>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</si>
  <si>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</si>
  <si>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</si>
  <si>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</si>
  <si>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</si>
  <si>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</si>
  <si>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</si>
  <si>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</si>
  <si>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</si>
  <si>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</si>
  <si>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</si>
  <si>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</si>
  <si>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</si>
  <si>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</si>
  <si>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</si>
  <si>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</si>
  <si>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</si>
  <si>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</si>
  <si>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</si>
  <si>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</si>
  <si>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</si>
  <si>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</si>
  <si>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</si>
  <si>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</si>
  <si>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</si>
  <si>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</si>
  <si>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</si>
  <si>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</si>
  <si>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</si>
  <si>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</si>
  <si>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</si>
  <si>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</si>
  <si>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</si>
  <si>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</si>
  <si>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</si>
  <si>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</si>
  <si>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</si>
  <si>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</si>
  <si>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</si>
  <si>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</si>
  <si>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</si>
  <si>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</si>
  <si>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</si>
  <si>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</si>
  <si>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</si>
  <si>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</si>
  <si>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</si>
  <si>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</si>
  <si>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</si>
  <si>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</si>
  <si>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</si>
  <si>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</si>
  <si>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</si>
  <si>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</si>
  <si>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</si>
  <si>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</si>
  <si>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</si>
  <si>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</si>
  <si>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</si>
  <si>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</si>
  <si>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</si>
  <si>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</si>
  <si>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</si>
  <si>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</si>
  <si>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</si>
  <si>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</si>
  <si>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</si>
  <si>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</si>
  <si>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</si>
  <si>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</si>
  <si>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</si>
  <si>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</si>
  <si>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</si>
  <si>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</si>
  <si>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</si>
  <si>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</si>
  <si>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</si>
  <si>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</si>
  <si>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</si>
  <si>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</si>
  <si>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</si>
  <si>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</si>
  <si>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</si>
  <si>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</si>
  <si>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</si>
  <si>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</si>
  <si>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</si>
  <si>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</si>
  <si>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</si>
  <si>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</si>
  <si>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</si>
  <si>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</si>
  <si>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</si>
  <si>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</si>
  <si>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</si>
  <si>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</si>
  <si>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</si>
  <si>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</si>
  <si>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</si>
  <si>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</si>
  <si>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</si>
  <si>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</si>
  <si>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</si>
  <si>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</si>
  <si>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</si>
  <si>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</si>
  <si>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</si>
  <si>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</si>
  <si>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</si>
  <si>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</si>
  <si>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</si>
  <si>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</si>
  <si>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</si>
  <si>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</si>
  <si>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</si>
  <si>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</si>
  <si>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</si>
  <si>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</si>
  <si>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</si>
  <si>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</si>
  <si>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</si>
  <si>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</si>
  <si>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</si>
  <si>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</si>
  <si>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</si>
  <si>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</si>
  <si>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</si>
  <si>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</si>
  <si>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</si>
  <si>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</si>
  <si>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</si>
  <si>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</si>
  <si>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</si>
  <si>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</si>
  <si>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</si>
  <si>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</si>
  <si>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</si>
  <si>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</si>
  <si>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</si>
  <si>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</si>
  <si>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</si>
  <si>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</si>
  <si>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</si>
  <si>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</si>
  <si>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</si>
  <si>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</si>
  <si>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</si>
  <si>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</si>
  <si>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</si>
  <si>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</si>
  <si>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</si>
  <si>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</si>
  <si>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</si>
  <si>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</si>
  <si>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</si>
  <si>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</si>
  <si>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</si>
  <si>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</si>
  <si>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</si>
  <si>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</si>
  <si>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</si>
  <si>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</si>
  <si>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</si>
  <si>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</si>
  <si>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</si>
  <si>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</si>
  <si>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</si>
  <si>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</si>
  <si>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</si>
  <si>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</si>
  <si>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</si>
  <si>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</si>
  <si>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</si>
  <si>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</si>
  <si>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</si>
  <si>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</si>
  <si>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</si>
  <si>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</si>
  <si>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</si>
  <si>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</si>
  <si>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</si>
  <si>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</si>
  <si>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</si>
  <si>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</si>
  <si>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</si>
  <si>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</si>
  <si>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</si>
  <si>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</si>
  <si>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</si>
  <si>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</si>
  <si>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</si>
  <si>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</si>
  <si>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</si>
  <si>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</si>
  <si>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</si>
  <si>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</si>
  <si>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</si>
  <si>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</si>
  <si>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</si>
  <si>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</si>
  <si>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</si>
  <si>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</si>
  <si>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</si>
  <si>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</si>
  <si>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</si>
  <si>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</si>
  <si>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</si>
  <si>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</si>
  <si>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</si>
  <si>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</si>
  <si>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</si>
  <si>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</si>
  <si>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</si>
  <si>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</si>
  <si>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</si>
  <si>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</si>
  <si>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</si>
  <si>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</si>
  <si>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</si>
  <si>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</si>
  <si>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</si>
  <si>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</si>
  <si>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</si>
  <si>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</si>
  <si>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</si>
  <si>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</si>
  <si>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</si>
  <si>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</si>
  <si>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</si>
  <si>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</si>
  <si>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</si>
  <si>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</si>
  <si>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</si>
  <si>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</si>
  <si>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</si>
  <si>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</si>
  <si>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</si>
  <si>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</si>
  <si>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</si>
  <si>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</si>
  <si>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</si>
  <si>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</si>
  <si>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</si>
  <si>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</si>
  <si>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</si>
  <si>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</si>
  <si>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</si>
  <si>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</si>
  <si>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</si>
  <si>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</si>
  <si>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</si>
  <si>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</si>
  <si>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</si>
  <si>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</si>
  <si>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</si>
  <si>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</si>
  <si>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</si>
  <si>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</si>
  <si>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</si>
  <si>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</si>
  <si>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</si>
  <si>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</si>
  <si>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</si>
  <si>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</si>
  <si>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</si>
  <si>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</si>
  <si>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</si>
  <si>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</si>
  <si>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</si>
  <si>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</si>
  <si>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</si>
  <si>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</si>
  <si>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</si>
  <si>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</si>
  <si>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</si>
  <si>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</si>
  <si>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</si>
  <si>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</si>
  <si>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</si>
  <si>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</si>
  <si>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</si>
  <si>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</si>
  <si>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</si>
  <si>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</si>
  <si>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</si>
  <si>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</si>
  <si>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</si>
  <si>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</si>
  <si>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</si>
  <si>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</si>
  <si>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</si>
  <si>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</si>
  <si>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</si>
  <si>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</si>
  <si>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</si>
  <si>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</si>
  <si>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</si>
  <si>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</si>
  <si>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</si>
  <si>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</si>
  <si>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</si>
  <si>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</si>
  <si>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</si>
  <si>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</si>
  <si>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</si>
  <si>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</si>
  <si>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</si>
  <si>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</si>
  <si>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</si>
  <si>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</si>
  <si>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</si>
  <si>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</si>
  <si>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</si>
  <si>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</si>
  <si>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</si>
  <si>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</si>
  <si>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</si>
  <si>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</si>
  <si>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</si>
  <si>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</si>
  <si>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</si>
  <si>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</si>
  <si>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</si>
  <si>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</si>
  <si>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</si>
  <si>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</si>
  <si>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</si>
  <si>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</si>
  <si>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</si>
  <si>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</si>
  <si>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</si>
  <si>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</si>
  <si>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</si>
  <si>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</si>
  <si>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</si>
  <si>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</si>
  <si>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</si>
  <si>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</si>
  <si>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</si>
  <si>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</si>
  <si>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</si>
  <si>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</si>
  <si>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</si>
  <si>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</si>
  <si>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</si>
  <si>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</si>
  <si>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</si>
  <si>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</si>
  <si>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</si>
  <si>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</si>
  <si>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</si>
  <si>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</si>
  <si>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</si>
  <si>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</si>
  <si>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</si>
  <si>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</si>
  <si>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</si>
  <si>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</si>
  <si>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</si>
  <si>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</si>
  <si>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</si>
  <si>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</si>
  <si>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</si>
  <si>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</si>
  <si>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</si>
  <si>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</si>
  <si>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</si>
  <si>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</si>
  <si>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</si>
  <si>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</si>
  <si>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</si>
  <si>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</si>
  <si>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</si>
  <si>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</si>
  <si>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</si>
  <si>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</si>
  <si>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</si>
  <si>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</si>
  <si>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</si>
  <si>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</si>
  <si>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</si>
  <si>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</si>
  <si>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</si>
  <si>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</si>
  <si>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</si>
  <si>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</si>
  <si>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</si>
  <si>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</si>
  <si>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</si>
  <si>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</si>
  <si>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</si>
  <si>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</si>
  <si>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</si>
  <si>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</si>
  <si>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</si>
  <si>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</si>
  <si>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</si>
  <si>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</si>
  <si>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</si>
  <si>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</si>
  <si>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</si>
  <si>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</si>
  <si>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</si>
  <si>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</si>
  <si>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</si>
  <si>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</si>
  <si>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</si>
  <si>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</si>
  <si>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</si>
  <si>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</si>
  <si>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</si>
  <si>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</si>
  <si>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</si>
  <si>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</si>
  <si>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</si>
  <si>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</si>
  <si>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</si>
  <si>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</si>
  <si>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</si>
  <si>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</si>
  <si>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</si>
  <si>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</si>
  <si>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</si>
  <si>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</si>
  <si>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</si>
  <si>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</si>
  <si>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</si>
  <si>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</si>
  <si>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</si>
  <si>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</si>
  <si>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</si>
  <si>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</si>
  <si>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</si>
  <si>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</si>
  <si>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</si>
  <si>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</si>
  <si>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</si>
  <si>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</si>
  <si>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</si>
  <si>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</si>
  <si>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</si>
  <si>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</si>
  <si>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</si>
  <si>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</si>
  <si>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</si>
  <si>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</si>
  <si>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</si>
  <si>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</si>
  <si>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</si>
  <si>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</si>
  <si>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</si>
  <si>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</si>
  <si>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</si>
  <si>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</si>
  <si>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</si>
  <si>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</si>
  <si>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</si>
  <si>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</si>
  <si>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</si>
  <si>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</si>
  <si>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</si>
  <si>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</si>
  <si>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</si>
  <si>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</si>
  <si>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</si>
  <si>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</si>
  <si>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</si>
  <si>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</si>
  <si>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</si>
  <si>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</si>
  <si>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</si>
  <si>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</si>
  <si>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</si>
  <si>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</si>
  <si>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</si>
  <si>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</si>
  <si>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</si>
  <si>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</si>
  <si>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</si>
  <si>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</si>
  <si>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</si>
  <si>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</si>
  <si>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</si>
  <si>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</si>
  <si>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</si>
  <si>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</si>
  <si>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</si>
  <si>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</si>
  <si>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</si>
  <si>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</si>
  <si>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</si>
  <si>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</si>
  <si>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</si>
  <si>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</si>
  <si>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</si>
  <si>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</si>
  <si>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</si>
  <si>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</si>
  <si>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</si>
  <si>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</si>
  <si>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</si>
  <si>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</si>
  <si>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</si>
  <si>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</si>
  <si>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</si>
  <si>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</si>
  <si>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</si>
  <si>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</si>
  <si>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</si>
  <si>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</si>
  <si>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</si>
  <si>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</si>
  <si>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</si>
  <si>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</si>
  <si>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</si>
  <si>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</si>
  <si>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</si>
  <si>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</si>
  <si>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</si>
  <si>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</si>
  <si>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</si>
  <si>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</si>
  <si>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</si>
  <si>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</si>
  <si>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</si>
  <si>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</si>
  <si>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</si>
  <si>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</si>
  <si>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</si>
  <si>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</si>
  <si>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</si>
  <si>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</si>
  <si>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</si>
  <si>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</si>
  <si>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</si>
  <si>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</si>
  <si>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</si>
  <si>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</si>
  <si>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</si>
  <si>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</si>
  <si>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</si>
  <si>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</si>
  <si>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</si>
  <si>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</si>
  <si>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</si>
  <si>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</si>
  <si>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</si>
  <si>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</si>
  <si>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</si>
  <si>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</si>
  <si>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</si>
  <si>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</si>
  <si>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</si>
  <si>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</si>
  <si>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</si>
  <si>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</si>
  <si>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</si>
  <si>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</si>
  <si>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</si>
  <si>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</si>
  <si>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</si>
  <si>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</si>
  <si>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</si>
  <si>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</si>
  <si>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</si>
  <si>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</si>
  <si>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</si>
  <si>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</si>
  <si>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</si>
  <si>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</si>
  <si>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</si>
  <si>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</si>
  <si>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</si>
  <si>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</si>
  <si>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</si>
  <si>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</si>
  <si>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</si>
  <si>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</si>
  <si>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</si>
  <si>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</si>
  <si>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</si>
  <si>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</si>
  <si>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</si>
  <si>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</si>
  <si>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</si>
  <si>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</si>
  <si>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</si>
  <si>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</si>
  <si>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</si>
  <si>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</si>
  <si>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</si>
  <si>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</si>
  <si>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</si>
  <si>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</si>
  <si>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</si>
  <si>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</si>
  <si>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</si>
  <si>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</si>
  <si>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</si>
  <si>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</si>
  <si>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</si>
  <si>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</si>
  <si>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</si>
  <si>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</si>
  <si>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</si>
  <si>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</si>
  <si>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</si>
  <si>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</si>
  <si>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</si>
  <si>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</si>
  <si>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</si>
  <si>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</si>
  <si>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</si>
  <si>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</si>
  <si>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</si>
  <si>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</si>
  <si>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</si>
  <si>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</si>
  <si>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</si>
  <si>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</si>
  <si>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</si>
  <si>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</si>
  <si>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</si>
  <si>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</si>
  <si>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</si>
  <si>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</si>
  <si>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</si>
  <si>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</si>
  <si>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</si>
  <si>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</si>
  <si>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</si>
  <si>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</si>
  <si>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</si>
  <si>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</si>
  <si>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</si>
  <si>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</si>
  <si>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</si>
  <si>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</si>
  <si>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</si>
  <si>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</si>
  <si>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</si>
  <si>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</si>
  <si>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</si>
  <si>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</si>
  <si>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</si>
  <si>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</si>
  <si>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</si>
  <si>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</si>
  <si>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</si>
  <si>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</si>
  <si>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</si>
  <si>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</si>
  <si>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</si>
  <si>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</si>
  <si>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</si>
  <si>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</si>
  <si>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</si>
  <si>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</si>
  <si>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</si>
  <si>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</si>
  <si>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</si>
  <si>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</si>
  <si>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</si>
  <si>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</si>
  <si>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</si>
  <si>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</si>
  <si>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</si>
  <si>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</si>
  <si>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</si>
  <si>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</si>
  <si>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</si>
  <si>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</si>
  <si>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</si>
  <si>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</si>
  <si>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</si>
  <si>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</si>
  <si>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</si>
  <si>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</si>
  <si>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</si>
  <si>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</si>
  <si>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</si>
  <si>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</si>
  <si>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</si>
  <si>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</si>
  <si>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</si>
  <si>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</si>
  <si>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</si>
  <si>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</si>
  <si>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</si>
  <si>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</si>
  <si>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</si>
  <si>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</si>
  <si>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</si>
  <si>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</si>
  <si>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</si>
  <si>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</si>
  <si>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</si>
  <si>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</si>
  <si>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</si>
  <si>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</si>
  <si>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</si>
  <si>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</si>
  <si>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</si>
  <si>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</si>
  <si>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</si>
  <si>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</si>
  <si>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</si>
  <si>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</si>
  <si>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</si>
  <si>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</si>
  <si>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</si>
  <si>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</si>
  <si>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</si>
  <si>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</si>
  <si>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</si>
  <si>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</si>
  <si>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</si>
  <si>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</si>
  <si>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</si>
  <si>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</si>
  <si>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</si>
  <si>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</si>
  <si>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</si>
  <si>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</si>
  <si>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</si>
  <si>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</si>
  <si>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</si>
  <si>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</si>
  <si>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</si>
  <si>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</si>
  <si>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</si>
  <si>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</si>
  <si>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</si>
  <si>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</si>
  <si>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</si>
  <si>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</si>
  <si>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</si>
  <si>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</si>
  <si>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</si>
  <si>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</si>
  <si>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</si>
  <si>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</si>
  <si>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</si>
  <si>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</si>
  <si>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</si>
  <si>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</si>
  <si>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</si>
  <si>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</si>
  <si>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</si>
  <si>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</si>
  <si>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</si>
  <si>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</si>
  <si>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</si>
  <si>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</si>
  <si>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</si>
  <si>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</si>
  <si>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</si>
  <si>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</si>
  <si>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</si>
  <si>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</si>
  <si>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</si>
  <si>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</si>
  <si>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</si>
  <si>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</si>
  <si>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</si>
  <si>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</si>
  <si>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</si>
  <si>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</si>
  <si>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</si>
  <si>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</si>
  <si>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</si>
  <si>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</si>
  <si>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</si>
  <si>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</si>
  <si>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</si>
  <si>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</si>
  <si>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</si>
  <si>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</si>
  <si>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</si>
  <si>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</si>
  <si>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</si>
  <si>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</si>
  <si>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</si>
  <si>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</si>
  <si>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</si>
  <si>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</si>
  <si>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</si>
  <si>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</si>
  <si>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</si>
  <si>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</si>
  <si>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</si>
  <si>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</si>
  <si>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</si>
  <si>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</si>
  <si>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</si>
  <si>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</si>
  <si>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</si>
  <si>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</si>
  <si>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</si>
  <si>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</si>
  <si>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</si>
  <si>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</si>
  <si>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</si>
  <si>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</si>
  <si>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</si>
  <si>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</si>
  <si>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</si>
  <si>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</si>
  <si>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</si>
  <si>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</si>
  <si>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</si>
  <si>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</si>
  <si>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</si>
  <si>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</si>
  <si>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</si>
  <si>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</si>
  <si>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</si>
  <si>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</si>
  <si>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</si>
  <si>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</si>
  <si>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</si>
  <si>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</si>
  <si>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</si>
  <si>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</si>
  <si>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</si>
  <si>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</si>
  <si>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</si>
  <si>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</si>
  <si>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</si>
  <si>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</si>
  <si>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</si>
  <si>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</si>
  <si>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</si>
  <si>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</si>
  <si>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</si>
  <si>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</si>
  <si>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</si>
  <si>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</si>
  <si>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</si>
  <si>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</si>
  <si>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</si>
  <si>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</si>
  <si>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</si>
  <si>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</si>
  <si>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</si>
  <si>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</si>
  <si>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</si>
  <si>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</si>
  <si>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</si>
  <si>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</si>
  <si>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</si>
  <si>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</si>
  <si>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</si>
  <si>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</si>
  <si>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</si>
  <si>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</si>
  <si>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</si>
  <si>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</si>
  <si>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</si>
  <si>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</si>
  <si>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</si>
  <si>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</si>
  <si>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</si>
  <si>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</si>
  <si>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</si>
  <si>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</si>
  <si>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</si>
  <si>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</si>
  <si>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</si>
  <si>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</si>
  <si>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</si>
  <si>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</si>
  <si>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</si>
  <si>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</si>
  <si>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</si>
  <si>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</si>
  <si>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</si>
  <si>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</si>
  <si>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</si>
  <si>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</si>
  <si>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</si>
  <si>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</si>
  <si>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</si>
  <si>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</si>
  <si>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</si>
  <si>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</si>
  <si>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</si>
  <si>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</si>
  <si>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</si>
  <si>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</si>
  <si>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</si>
  <si>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</si>
  <si>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</si>
  <si>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</si>
  <si>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</si>
  <si>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</si>
  <si>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</si>
  <si>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</si>
  <si>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</si>
  <si>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</si>
  <si>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</si>
  <si>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</si>
  <si>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</si>
  <si>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</si>
  <si>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</si>
  <si>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</si>
  <si>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</si>
  <si>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</si>
  <si>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</si>
  <si>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</si>
  <si>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</si>
  <si>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</si>
  <si>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</si>
  <si>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</si>
  <si>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</si>
  <si>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</si>
  <si>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</si>
  <si>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</si>
  <si>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</si>
  <si>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</si>
  <si>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</si>
  <si>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</si>
  <si>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</si>
  <si>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</si>
  <si>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</si>
  <si>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</si>
  <si>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</si>
  <si>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</si>
  <si>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</si>
  <si>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</si>
  <si>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</si>
  <si>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</si>
  <si>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</si>
  <si>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</si>
  <si>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</si>
  <si>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</si>
  <si>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</si>
  <si>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</si>
  <si>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</si>
  <si>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</si>
  <si>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</si>
  <si>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</si>
  <si>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</si>
  <si>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</si>
  <si>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</si>
  <si>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</si>
  <si>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</si>
  <si>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</si>
  <si>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</si>
  <si>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</si>
  <si>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</si>
  <si>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</si>
  <si>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</si>
  <si>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</si>
  <si>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</si>
  <si>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</si>
  <si>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</si>
  <si>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</si>
  <si>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</si>
  <si>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</si>
  <si>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</si>
  <si>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</si>
  <si>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</si>
  <si>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</si>
  <si>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</si>
  <si>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</si>
  <si>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</si>
  <si>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</si>
  <si>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</si>
  <si>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</si>
  <si>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</si>
  <si>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</si>
  <si>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</si>
  <si>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</si>
  <si>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</si>
  <si>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</si>
  <si>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</si>
  <si>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</si>
  <si>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</si>
  <si>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</si>
  <si>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</si>
  <si>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</si>
  <si>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</si>
  <si>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</si>
  <si>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</si>
  <si>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</si>
  <si>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</si>
  <si>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</si>
  <si>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</si>
  <si>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</si>
  <si>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</si>
  <si>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</si>
  <si>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</si>
  <si>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</si>
  <si>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</si>
  <si>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</si>
  <si>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</si>
  <si>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</si>
  <si>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</si>
  <si>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</si>
  <si>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</si>
  <si>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</si>
  <si>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</si>
  <si>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</si>
  <si>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</si>
  <si>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</si>
  <si>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</si>
  <si>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</si>
  <si>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</si>
  <si>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</si>
  <si>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</si>
  <si>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</si>
  <si>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</si>
  <si>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</si>
  <si>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</si>
  <si>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</si>
  <si>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</si>
  <si>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</si>
  <si>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</si>
  <si>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</si>
  <si>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</si>
  <si>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</si>
  <si>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</si>
  <si>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</si>
  <si>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</si>
  <si>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</si>
  <si>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</si>
  <si>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</si>
  <si>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</si>
  <si>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</si>
  <si>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</si>
  <si>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</si>
  <si>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</si>
  <si>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</si>
  <si>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</si>
  <si>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</si>
  <si>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</si>
  <si>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</si>
  <si>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</si>
  <si>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</si>
  <si>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</si>
  <si>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</si>
  <si>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</si>
  <si>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</si>
  <si>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</si>
  <si>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</si>
  <si>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</si>
  <si>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</si>
  <si>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</si>
  <si>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</si>
  <si>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</si>
  <si>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</si>
  <si>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</si>
  <si>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</si>
  <si>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</si>
  <si>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</si>
  <si>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</si>
  <si>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</si>
  <si>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</si>
  <si>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</si>
  <si>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</si>
  <si>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</si>
  <si>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</si>
  <si>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</si>
  <si>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</si>
  <si>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</si>
  <si>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</si>
  <si>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</si>
  <si>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</si>
  <si>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</si>
  <si>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</si>
  <si>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</si>
  <si>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</si>
  <si>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</si>
  <si>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</si>
  <si>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</si>
  <si>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</si>
  <si>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</si>
  <si>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</si>
  <si>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</si>
  <si>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</si>
  <si>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</si>
  <si>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</si>
  <si>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</si>
  <si>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</si>
  <si>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</si>
  <si>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</si>
  <si>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</si>
  <si>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</si>
  <si>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</si>
  <si>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</si>
  <si>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</si>
  <si>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</si>
  <si>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</si>
  <si>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</si>
  <si>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</si>
  <si>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</si>
  <si>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</si>
  <si>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</si>
  <si>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</si>
  <si>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</si>
  <si>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</si>
  <si>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</si>
  <si>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</si>
  <si>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</si>
  <si>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</si>
  <si>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</si>
  <si>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</si>
  <si>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</si>
  <si>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</si>
  <si>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</si>
  <si>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</si>
  <si>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</si>
  <si>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</si>
  <si>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</si>
  <si>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</si>
  <si>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</si>
  <si>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</si>
  <si>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</si>
  <si>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</si>
  <si>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</si>
  <si>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</si>
  <si>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</si>
  <si>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</si>
  <si>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</si>
  <si>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</si>
  <si>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</si>
  <si>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</si>
  <si>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</si>
  <si>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</si>
  <si>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</si>
  <si>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</si>
  <si>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</si>
  <si>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</si>
  <si>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</si>
  <si>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</si>
  <si>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</si>
  <si>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</si>
  <si>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</si>
  <si>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</si>
  <si>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</si>
  <si>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</si>
  <si>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</si>
  <si>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</si>
  <si>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</si>
  <si>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</si>
  <si>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</si>
  <si>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</si>
  <si>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</si>
  <si>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</si>
  <si>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</si>
  <si>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</si>
  <si>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</si>
  <si>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</si>
  <si>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</si>
  <si>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</si>
  <si>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</si>
  <si>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</si>
  <si>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</si>
  <si>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</si>
  <si>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</si>
  <si>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</si>
  <si>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</si>
  <si>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</si>
  <si>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</si>
  <si>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</si>
  <si>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</si>
  <si>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</si>
  <si>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</si>
  <si>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</si>
  <si>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</si>
  <si>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</si>
  <si>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</si>
  <si>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</si>
  <si>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</si>
  <si>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</si>
  <si>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</si>
  <si>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</si>
  <si>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</si>
  <si>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</si>
  <si>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</si>
  <si>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</si>
  <si>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</si>
  <si>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</si>
  <si>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</si>
  <si>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</si>
  <si>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</si>
  <si>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</si>
  <si>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</si>
  <si>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</si>
  <si>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</si>
  <si>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</si>
  <si>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</si>
  <si>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</si>
  <si>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</si>
  <si>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</si>
  <si>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</si>
  <si>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</si>
  <si>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</si>
  <si>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</si>
  <si>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</si>
  <si>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</si>
  <si>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</si>
  <si>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</si>
  <si>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</si>
  <si>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</si>
  <si>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</si>
  <si>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</si>
  <si>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</si>
  <si>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</si>
  <si>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</si>
  <si>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</si>
  <si>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</si>
  <si>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</si>
  <si>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</si>
  <si>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</si>
  <si>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</si>
  <si>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</si>
  <si>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</si>
  <si>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</si>
  <si>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</si>
  <si>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</si>
  <si>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</si>
  <si>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</si>
  <si>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</si>
  <si>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</si>
  <si>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</si>
  <si>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</si>
  <si>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</si>
  <si>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</si>
  <si>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</si>
  <si>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</si>
  <si>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</si>
  <si>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</si>
  <si>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</si>
  <si>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</si>
  <si>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</si>
  <si>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</si>
  <si>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</si>
  <si>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</si>
  <si>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</si>
  <si>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</si>
  <si>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</si>
  <si>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</si>
  <si>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</si>
  <si>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</si>
  <si>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</si>
  <si>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</si>
  <si>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</si>
  <si>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</si>
  <si>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</si>
  <si>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</si>
  <si>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</si>
  <si>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</si>
  <si>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</si>
  <si>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</si>
  <si>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</si>
  <si>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</si>
  <si>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</si>
  <si>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</si>
  <si>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</si>
  <si>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</si>
  <si>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</si>
  <si>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</si>
  <si>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</si>
  <si>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</si>
  <si>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</si>
  <si>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</si>
  <si>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</si>
  <si>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</si>
  <si>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</si>
  <si>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</si>
  <si>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</si>
  <si>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</si>
  <si>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</si>
  <si>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</si>
  <si>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</si>
  <si>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</si>
  <si>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</si>
  <si>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</si>
  <si>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</si>
  <si>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</si>
  <si>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</si>
  <si>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</si>
  <si>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</si>
  <si>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</si>
  <si>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</si>
  <si>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</si>
  <si>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</si>
  <si>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</si>
  <si>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</si>
  <si>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</si>
  <si>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</si>
  <si>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</si>
  <si>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</si>
  <si>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</si>
  <si>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</si>
  <si>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</si>
  <si>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</si>
  <si>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</si>
  <si>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</si>
  <si>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</si>
  <si>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</si>
  <si>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</si>
  <si>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</si>
  <si>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</si>
  <si>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</si>
  <si>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</si>
  <si>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</si>
  <si>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</si>
  <si>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</si>
  <si>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</si>
  <si>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</si>
  <si>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</si>
  <si>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</si>
  <si>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</si>
  <si>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</si>
  <si>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</si>
  <si>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</si>
  <si>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</si>
  <si>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</si>
  <si>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</si>
  <si>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</si>
  <si>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</si>
  <si>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</si>
  <si>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</si>
  <si>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</si>
  <si>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</si>
  <si>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</si>
  <si>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</si>
  <si>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</si>
  <si>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</si>
  <si>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</si>
  <si>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</si>
  <si>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</si>
  <si>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</si>
  <si>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</si>
  <si>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</si>
  <si>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</si>
  <si>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</si>
  <si>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</si>
  <si>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</si>
  <si>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</si>
  <si>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</si>
  <si>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</si>
  <si>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</si>
  <si>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</si>
  <si>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</si>
  <si>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</si>
  <si>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</si>
  <si>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</si>
  <si>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</si>
  <si>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</si>
  <si>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</si>
  <si>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</si>
  <si>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</si>
  <si>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</si>
  <si>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</si>
  <si>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</si>
  <si>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</si>
  <si>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</si>
  <si>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</si>
  <si>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</si>
  <si>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</si>
  <si>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</si>
  <si>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</si>
  <si>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</si>
  <si>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</si>
  <si>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</si>
  <si>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</si>
  <si>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</si>
  <si>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</si>
  <si>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</si>
  <si>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</si>
  <si>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</si>
  <si>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</si>
  <si>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</si>
  <si>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</si>
  <si>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</si>
  <si>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</si>
  <si>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</si>
  <si>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</si>
  <si>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</si>
  <si>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</si>
  <si>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</si>
  <si>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</si>
  <si>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</si>
  <si>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</si>
  <si>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</si>
  <si>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</si>
  <si>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</si>
  <si>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</si>
  <si>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</si>
  <si>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</si>
  <si>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</si>
  <si>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</si>
  <si>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</si>
  <si>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</si>
  <si>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</si>
  <si>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</si>
  <si>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</si>
  <si>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</si>
  <si>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</si>
  <si>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</si>
  <si>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</si>
  <si>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</si>
  <si>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</si>
  <si>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</si>
  <si>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</si>
  <si>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</si>
  <si>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</si>
  <si>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</si>
  <si>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</si>
  <si>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</si>
  <si>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</si>
  <si>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</si>
  <si>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</si>
  <si>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</si>
  <si>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</si>
  <si>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</si>
  <si>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</si>
  <si>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</si>
  <si>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</si>
  <si>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</si>
  <si>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</si>
  <si>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</si>
  <si>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</si>
  <si>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</si>
  <si>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</si>
  <si>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</si>
  <si>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</si>
  <si>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</si>
  <si>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</si>
  <si>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</si>
  <si>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</si>
  <si>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</si>
  <si>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</si>
  <si>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</si>
  <si>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</si>
  <si>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</si>
  <si>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</si>
  <si>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</si>
  <si>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</si>
  <si>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</si>
  <si>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</si>
  <si>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</si>
  <si>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</si>
  <si>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</si>
  <si>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</si>
  <si>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</si>
  <si>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</si>
  <si>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</si>
  <si>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</si>
  <si>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</si>
  <si>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</si>
  <si>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</si>
  <si>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</si>
  <si>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</si>
  <si>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</si>
  <si>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</si>
  <si>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</si>
  <si>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</si>
  <si>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</si>
  <si>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</si>
  <si>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</si>
  <si>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</si>
  <si>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</si>
  <si>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</si>
  <si>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</si>
  <si>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</si>
  <si>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</si>
  <si>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</si>
  <si>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</si>
  <si>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</si>
  <si>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</si>
  <si>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</si>
  <si>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</si>
  <si>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</si>
  <si>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</si>
  <si>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</si>
  <si>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</si>
  <si>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</si>
  <si>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</si>
  <si>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</si>
  <si>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</si>
  <si>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</si>
  <si>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</si>
  <si>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</si>
  <si>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</si>
  <si>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</si>
  <si>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</si>
  <si>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</si>
  <si>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</si>
  <si>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</si>
  <si>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</si>
  <si>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</si>
  <si>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</si>
  <si>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</si>
  <si>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</si>
  <si>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</si>
  <si>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</si>
  <si>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</si>
  <si>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</si>
  <si>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</si>
  <si>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</si>
  <si>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</si>
  <si>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</si>
  <si>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</si>
  <si>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</si>
  <si>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</si>
  <si>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</si>
  <si>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</si>
  <si>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</si>
  <si>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</si>
  <si>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</si>
  <si>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</si>
  <si>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</si>
  <si>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</si>
  <si>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</si>
  <si>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</si>
  <si>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</si>
  <si>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</si>
  <si>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</si>
  <si>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</si>
  <si>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</si>
  <si>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</si>
  <si>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</si>
  <si>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</si>
  <si>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</si>
  <si>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</si>
  <si>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</si>
  <si>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</si>
  <si>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</si>
  <si>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</si>
  <si>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</si>
  <si>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</si>
  <si>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</si>
  <si>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</si>
  <si>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</si>
  <si>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</si>
  <si>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</si>
  <si>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</si>
  <si>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</si>
  <si>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</si>
  <si>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</si>
  <si>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</si>
  <si>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</si>
  <si>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</si>
  <si>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</si>
  <si>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</si>
  <si>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</si>
  <si>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</si>
  <si>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</si>
  <si>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</si>
  <si>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</si>
  <si>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</si>
  <si>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</si>
  <si>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</si>
  <si>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</si>
  <si>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</si>
  <si>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</si>
  <si>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</si>
  <si>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</si>
  <si>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</si>
  <si>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</si>
  <si>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</si>
  <si>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</si>
  <si>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</si>
  <si>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</si>
  <si>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</si>
  <si>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</si>
  <si>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</si>
  <si>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</si>
  <si>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</si>
  <si>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</si>
  <si>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</si>
  <si>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</si>
  <si>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</si>
  <si>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</si>
  <si>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</si>
  <si>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</si>
  <si>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</si>
  <si>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</si>
  <si>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</si>
  <si>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</si>
  <si>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</si>
  <si>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</si>
  <si>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</si>
  <si>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</si>
  <si>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</si>
  <si>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</si>
  <si>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</si>
  <si>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</si>
  <si>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</si>
  <si>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</si>
  <si>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</si>
  <si>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</si>
  <si>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</si>
  <si>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</si>
  <si>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</si>
  <si>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</si>
  <si>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</si>
  <si>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</si>
  <si>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</si>
  <si>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</si>
  <si>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</si>
  <si>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</si>
  <si>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</si>
  <si>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</si>
  <si>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</si>
  <si>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</si>
  <si>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</si>
  <si>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</si>
  <si>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</si>
  <si>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</si>
  <si>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</si>
  <si>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</si>
  <si>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</si>
  <si>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</si>
  <si>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</si>
  <si>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</si>
  <si>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</si>
  <si>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</si>
  <si>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</si>
  <si>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</si>
  <si>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</si>
  <si>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</si>
  <si>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</si>
  <si>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</si>
  <si>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</si>
  <si>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</si>
  <si>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</si>
  <si>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</si>
  <si>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</si>
  <si>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</si>
  <si>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</si>
  <si>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</si>
  <si>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</si>
  <si>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</si>
  <si>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</si>
  <si>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</si>
  <si>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</si>
  <si>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</si>
  <si>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</si>
  <si>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</si>
  <si>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</si>
  <si>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</si>
  <si>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</si>
  <si>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</si>
  <si>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</si>
  <si>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</si>
  <si>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</si>
  <si>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</si>
  <si>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</si>
  <si>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</si>
  <si>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</si>
  <si>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</si>
  <si>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</si>
  <si>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</si>
  <si>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</si>
  <si>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</si>
  <si>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</si>
  <si>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</si>
  <si>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</si>
  <si>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</si>
  <si>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</si>
  <si>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</si>
  <si>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</si>
  <si>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</si>
  <si>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</si>
  <si>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</si>
  <si>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</si>
  <si>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</si>
  <si>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</si>
  <si>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</si>
  <si>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</si>
  <si>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</si>
  <si>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</si>
  <si>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</si>
  <si>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</si>
  <si>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</si>
  <si>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</si>
  <si>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</si>
  <si>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</si>
  <si>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</si>
  <si>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</si>
  <si>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</si>
  <si>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</si>
  <si>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</si>
  <si>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</si>
  <si>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</si>
  <si>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</si>
  <si>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</si>
  <si>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</si>
  <si>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</si>
  <si>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</si>
  <si>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</si>
  <si>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</si>
  <si>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</si>
  <si>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</si>
  <si>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</si>
  <si>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</si>
  <si>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</si>
  <si>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</si>
  <si>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</si>
  <si>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</si>
  <si>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</si>
  <si>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</si>
  <si>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</si>
  <si>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</si>
  <si>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</si>
  <si>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</si>
  <si>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</si>
  <si>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</si>
  <si>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</si>
  <si>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</si>
  <si>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</si>
  <si>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</si>
  <si>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</si>
  <si>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</si>
  <si>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</si>
  <si>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</si>
  <si>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</si>
  <si>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</si>
  <si>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</si>
  <si>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</si>
  <si>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</si>
  <si>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</si>
  <si>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</si>
  <si>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</si>
  <si>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</si>
  <si>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</si>
  <si>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</si>
  <si>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</si>
  <si>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</si>
  <si>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</si>
  <si>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</si>
  <si>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</si>
  <si>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</si>
  <si>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</si>
  <si>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</si>
  <si>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</si>
  <si>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</si>
  <si>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</si>
  <si>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</si>
  <si>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</si>
  <si>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</si>
  <si>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</si>
  <si>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</si>
  <si>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</si>
  <si>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</si>
  <si>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</si>
  <si>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</si>
  <si>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</si>
  <si>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</si>
  <si>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</si>
  <si>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</si>
  <si>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</si>
  <si>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</si>
  <si>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</si>
  <si>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</si>
  <si>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</si>
  <si>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</si>
  <si>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</si>
  <si>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</si>
  <si>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</si>
  <si>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</si>
  <si>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</si>
  <si>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</si>
  <si>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</si>
  <si>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</si>
  <si>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</si>
  <si>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</si>
  <si>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</si>
  <si>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</si>
  <si>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</si>
  <si>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</si>
  <si>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</si>
  <si>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</si>
  <si>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</si>
  <si>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</si>
  <si>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</si>
  <si>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</si>
  <si>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</si>
  <si>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</si>
  <si>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</si>
  <si>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</si>
  <si>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</si>
  <si>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</si>
  <si>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</si>
  <si>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</si>
  <si>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</si>
  <si>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</si>
  <si>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</si>
  <si>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</si>
  <si>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</si>
  <si>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</si>
  <si>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</si>
  <si>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</si>
  <si>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</si>
  <si>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</si>
  <si>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</si>
  <si>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</si>
  <si>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</si>
  <si>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</si>
  <si>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</si>
  <si>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</si>
  <si>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</si>
  <si>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</si>
  <si>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</si>
  <si>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</si>
  <si>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</si>
  <si>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</si>
  <si>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</si>
  <si>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</si>
  <si>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</si>
  <si>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</si>
  <si>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</si>
  <si>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</si>
  <si>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</si>
  <si>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</si>
  <si>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</si>
  <si>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</si>
  <si>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</si>
  <si>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</si>
  <si>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</si>
  <si>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</si>
  <si>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</si>
  <si>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</si>
  <si>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</si>
  <si>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</si>
  <si>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</si>
  <si>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</si>
  <si>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</si>
  <si>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</si>
  <si>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</si>
  <si>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</si>
  <si>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</si>
  <si>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</si>
  <si>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</si>
  <si>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</si>
  <si>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</si>
  <si>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</si>
  <si>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</si>
  <si>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</si>
  <si>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</si>
  <si>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</si>
  <si>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</si>
  <si>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</si>
  <si>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</si>
  <si>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</si>
  <si>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</si>
  <si>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</si>
  <si>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</si>
  <si>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</si>
  <si>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</si>
  <si>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</si>
  <si>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</si>
  <si>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</si>
  <si>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</si>
  <si>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</si>
  <si>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</si>
  <si>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</si>
  <si>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</si>
  <si>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</si>
  <si>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</si>
  <si>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</si>
  <si>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</si>
  <si>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</si>
  <si>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</si>
  <si>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</si>
  <si>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</si>
  <si>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</si>
  <si>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</si>
  <si>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</si>
  <si>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</si>
  <si>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</si>
  <si>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</si>
  <si>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</si>
  <si>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</si>
  <si>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</si>
  <si>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</si>
  <si>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</si>
  <si>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</si>
  <si>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</si>
  <si>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</si>
  <si>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</si>
  <si>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</si>
  <si>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</si>
  <si>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</si>
  <si>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</si>
  <si>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</si>
  <si>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</si>
  <si>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</si>
  <si>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</si>
  <si>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</si>
  <si>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</si>
  <si>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</si>
  <si>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</si>
  <si>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</si>
  <si>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</si>
  <si>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</si>
  <si>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</si>
  <si>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</si>
  <si>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</si>
  <si>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</si>
  <si>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</si>
  <si>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</si>
  <si>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</si>
  <si>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</si>
  <si>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</si>
  <si>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</si>
  <si>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</si>
  <si>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</si>
  <si>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</si>
  <si>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</si>
  <si>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</si>
  <si>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</si>
  <si>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</si>
  <si>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</si>
  <si>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</si>
  <si>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</si>
  <si>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</si>
  <si>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</si>
  <si>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</si>
  <si>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</si>
  <si>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</si>
  <si>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</si>
  <si>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</si>
  <si>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</si>
  <si>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</si>
  <si>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</si>
  <si>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</si>
  <si>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</si>
  <si>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</si>
  <si>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</si>
  <si>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</si>
  <si>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</si>
  <si>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</si>
  <si>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</si>
  <si>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</si>
  <si>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</si>
  <si>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</si>
  <si>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</si>
  <si>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</si>
  <si>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</si>
  <si>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</si>
  <si>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</si>
  <si>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</si>
  <si>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</si>
  <si>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</si>
  <si>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</si>
  <si>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</si>
  <si>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</si>
  <si>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</si>
  <si>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</si>
  <si>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</si>
  <si>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</si>
  <si>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</si>
  <si>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</si>
  <si>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</si>
  <si>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</si>
  <si>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</si>
  <si>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</si>
  <si>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</si>
  <si>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</si>
  <si>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</si>
  <si>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</si>
  <si>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</si>
  <si>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</si>
  <si>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</si>
  <si>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</si>
  <si>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</si>
  <si>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</si>
  <si>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</si>
  <si>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</si>
  <si>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</si>
  <si>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</si>
  <si>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</si>
  <si>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</si>
  <si>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</si>
  <si>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</si>
  <si>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</si>
  <si>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</si>
  <si>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</si>
  <si>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</si>
  <si>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</si>
  <si>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</si>
  <si>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</si>
  <si>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</si>
  <si>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</si>
  <si>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</si>
  <si>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</si>
  <si>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</si>
  <si>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</si>
  <si>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</si>
  <si>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</si>
  <si>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</si>
  <si>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</si>
  <si>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</si>
  <si>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</si>
  <si>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</si>
  <si>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</si>
  <si>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</si>
  <si>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</si>
  <si>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</si>
  <si>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</si>
  <si>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</si>
  <si>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</si>
  <si>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</si>
  <si>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</si>
  <si>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</si>
  <si>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</si>
  <si>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</si>
  <si>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</si>
  <si>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</si>
  <si>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</si>
  <si>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</si>
  <si>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</si>
  <si>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</si>
  <si>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</si>
  <si>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</si>
  <si>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</si>
  <si>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</si>
  <si>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</si>
  <si>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</si>
  <si>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</si>
  <si>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</si>
  <si>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</si>
  <si>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</si>
  <si>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</si>
  <si>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</si>
  <si>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</si>
  <si>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</si>
  <si>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</si>
  <si>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</si>
  <si>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</si>
  <si>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</si>
  <si>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</si>
  <si>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</si>
  <si>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</si>
  <si>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</si>
  <si>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</si>
  <si>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</si>
  <si>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</si>
  <si>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</si>
  <si>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</si>
  <si>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</si>
  <si>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</si>
  <si>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</si>
  <si>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</si>
  <si>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</si>
  <si>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</si>
  <si>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</si>
  <si>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</si>
  <si>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</si>
  <si>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</si>
  <si>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</si>
  <si>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</si>
  <si>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</si>
  <si>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</si>
  <si>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</si>
  <si>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</si>
  <si>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</si>
  <si>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</si>
  <si>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</si>
  <si>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</si>
  <si>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</si>
  <si>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</si>
  <si>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</si>
  <si>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</si>
  <si>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</si>
  <si>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</si>
  <si>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</si>
  <si>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</si>
  <si>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</si>
  <si>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</si>
  <si>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</si>
  <si>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</si>
  <si>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</si>
  <si>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</si>
  <si>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</si>
  <si>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</si>
  <si>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</si>
  <si>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</si>
  <si>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</si>
  <si>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</si>
  <si>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</si>
  <si>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</si>
  <si>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</si>
  <si>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</si>
  <si>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</si>
  <si>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</si>
  <si>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</si>
  <si>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</si>
  <si>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</si>
  <si>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</si>
  <si>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</si>
  <si>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</si>
  <si>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</si>
  <si>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</si>
  <si>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</si>
  <si>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</si>
  <si>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</si>
  <si>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</si>
  <si>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</si>
  <si>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</si>
  <si>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</si>
  <si>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</si>
  <si>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</si>
  <si>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</si>
  <si>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</si>
  <si>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</si>
  <si>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</si>
  <si>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</si>
  <si>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</si>
  <si>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</si>
  <si>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</si>
  <si>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</si>
  <si>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</si>
  <si>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</si>
  <si>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</si>
  <si>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</si>
  <si>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</si>
  <si>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</si>
  <si>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</si>
  <si>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</si>
  <si>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</si>
  <si>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</si>
  <si>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</si>
  <si>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</si>
  <si>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</si>
  <si>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</si>
  <si>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</si>
  <si>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</si>
  <si>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</si>
  <si>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</si>
  <si>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</si>
  <si>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</si>
  <si>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</si>
  <si>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</si>
  <si>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</si>
  <si>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</si>
  <si>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</si>
  <si>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</si>
  <si>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</si>
  <si>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</si>
  <si>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</si>
  <si>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</si>
  <si>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</si>
  <si>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</si>
  <si>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</si>
  <si>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</si>
  <si>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</si>
  <si>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</si>
  <si>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</si>
  <si>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</si>
  <si>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</si>
  <si>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</si>
  <si>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</si>
  <si>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</si>
  <si>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</si>
  <si>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</si>
  <si>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</si>
  <si>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</si>
  <si>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</si>
  <si>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</si>
  <si>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</si>
  <si>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</si>
  <si>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</si>
  <si>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</si>
  <si>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</si>
  <si>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</si>
  <si>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</si>
  <si>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</si>
  <si>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</si>
  <si>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</si>
  <si>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</si>
  <si>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</si>
  <si>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</si>
  <si>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</si>
  <si>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</si>
  <si>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</si>
  <si>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</si>
  <si>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</si>
  <si>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</si>
  <si>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</si>
  <si>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</si>
  <si>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</si>
  <si>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</si>
  <si>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</si>
  <si>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</si>
  <si>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</si>
  <si>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</si>
  <si>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</si>
  <si>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</si>
  <si>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</si>
  <si>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</si>
  <si>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</si>
  <si>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</si>
  <si>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</si>
  <si>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</si>
  <si>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</si>
  <si>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</si>
  <si>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</si>
  <si>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</si>
  <si>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</si>
  <si>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</si>
  <si>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</si>
  <si>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</si>
  <si>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</si>
  <si>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</si>
  <si>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</si>
  <si>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</si>
  <si>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</si>
  <si>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</si>
  <si>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</si>
  <si>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</si>
  <si>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</si>
  <si>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</si>
  <si>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</si>
  <si>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</si>
  <si>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</si>
  <si>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</si>
  <si>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</si>
  <si>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</si>
  <si>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</si>
  <si>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</si>
  <si>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</si>
  <si>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</si>
  <si>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</si>
  <si>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</si>
  <si>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</si>
  <si>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</si>
  <si>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</si>
  <si>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</si>
  <si>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</si>
  <si>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</si>
  <si>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</si>
  <si>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</si>
  <si>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</si>
  <si>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</si>
  <si>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</si>
  <si>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</si>
  <si>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</si>
  <si>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</si>
  <si>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</si>
  <si>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</si>
  <si>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</si>
  <si>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</si>
  <si>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</si>
  <si>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</si>
  <si>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</si>
  <si>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</si>
  <si>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</si>
  <si>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</si>
  <si>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</si>
  <si>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</si>
  <si>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</si>
  <si>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</si>
  <si>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</si>
  <si>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</si>
  <si>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</si>
  <si>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</si>
  <si>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</si>
  <si>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</si>
  <si>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</si>
  <si>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</si>
  <si>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</si>
  <si>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</si>
  <si>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</si>
  <si>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</si>
  <si>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</si>
  <si>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</si>
  <si>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</si>
  <si>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</si>
  <si>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</si>
  <si>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</si>
  <si>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</si>
  <si>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</si>
  <si>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</si>
  <si>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</si>
  <si>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</si>
  <si>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</si>
  <si>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</si>
  <si>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</si>
  <si>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</si>
  <si>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</si>
  <si>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</si>
  <si>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</si>
  <si>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</si>
  <si>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</si>
  <si>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</si>
  <si>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</si>
  <si>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</si>
  <si>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</si>
  <si>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</si>
  <si>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</si>
  <si>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</si>
  <si>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</si>
  <si>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</si>
  <si>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</si>
  <si>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</si>
  <si>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</si>
  <si>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</si>
  <si>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</si>
  <si>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</si>
  <si>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</si>
  <si>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</si>
  <si>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</si>
  <si>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</si>
  <si>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</si>
  <si>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</si>
  <si>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</si>
  <si>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</si>
  <si>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</si>
  <si>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</si>
  <si>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</si>
  <si>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</si>
  <si>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</si>
  <si>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</si>
  <si>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</si>
  <si>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</si>
  <si>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</si>
  <si>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</si>
  <si>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</si>
  <si>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</si>
  <si>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</si>
  <si>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</si>
  <si>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</si>
  <si>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</si>
  <si>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</si>
  <si>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</si>
  <si>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</si>
  <si>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</si>
  <si>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</si>
  <si>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</si>
  <si>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</si>
  <si>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</si>
  <si>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</si>
  <si>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</si>
  <si>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</si>
  <si>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</si>
  <si>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</si>
  <si>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</si>
  <si>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</si>
  <si>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</si>
  <si>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</si>
  <si>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</si>
  <si>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</si>
  <si>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</si>
  <si>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</si>
  <si>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</si>
  <si>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</si>
  <si>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</si>
  <si>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</si>
  <si>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</si>
  <si>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</si>
  <si>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</si>
  <si>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</si>
  <si>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</si>
  <si>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</si>
  <si>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</si>
  <si>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</si>
  <si>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</si>
  <si>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</si>
  <si>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</si>
  <si>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</si>
  <si>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</si>
  <si>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</si>
  <si>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</si>
  <si>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</si>
  <si>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</si>
  <si>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</si>
  <si>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</si>
  <si>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</si>
  <si>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</si>
  <si>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</si>
  <si>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</si>
  <si>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</si>
  <si>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</si>
  <si>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</si>
  <si>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</si>
  <si>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</si>
  <si>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</si>
  <si>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</si>
  <si>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</si>
  <si>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</si>
  <si>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</si>
  <si>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</si>
  <si>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</si>
  <si>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</si>
  <si>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</si>
  <si>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</si>
  <si>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</si>
  <si>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</si>
  <si>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</si>
  <si>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</si>
  <si>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</si>
  <si>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</si>
  <si>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</si>
  <si>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</si>
  <si>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</si>
  <si>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</si>
  <si>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</si>
  <si>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</si>
  <si>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</si>
  <si>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</si>
  <si>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</si>
  <si>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</si>
  <si>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</si>
  <si>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</si>
  <si>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</si>
  <si>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</si>
  <si>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</si>
  <si>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</si>
  <si>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</si>
  <si>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</si>
  <si>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</si>
  <si>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</si>
  <si>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</si>
  <si>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</si>
  <si>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</si>
  <si>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</si>
  <si>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</si>
  <si>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</si>
  <si>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</si>
  <si>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</si>
  <si>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</si>
  <si>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</si>
  <si>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</si>
  <si>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</si>
  <si>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</si>
  <si>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</si>
  <si>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</si>
  <si>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</si>
  <si>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</si>
  <si>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</si>
  <si>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</si>
  <si>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</si>
  <si>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</si>
  <si>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</si>
  <si>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</si>
  <si>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</si>
  <si>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</si>
  <si>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</si>
  <si>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</si>
  <si>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</si>
  <si>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</si>
  <si>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</si>
  <si>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</si>
  <si>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</si>
  <si>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</si>
  <si>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</si>
  <si>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</si>
  <si>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</si>
  <si>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</si>
  <si>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</si>
  <si>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</si>
  <si>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</si>
  <si>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</si>
  <si>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</si>
  <si>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</si>
  <si>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</si>
  <si>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</si>
  <si>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</si>
  <si>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</si>
  <si>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</si>
  <si>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</si>
  <si>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</si>
  <si>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</si>
  <si>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</si>
  <si>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</si>
  <si>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</si>
  <si>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</si>
  <si>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</si>
  <si>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</si>
  <si>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</si>
  <si>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</si>
  <si>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</si>
  <si>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</si>
  <si>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</si>
  <si>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</si>
  <si>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</si>
  <si>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</si>
  <si>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</si>
  <si>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</si>
  <si>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</si>
  <si>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</si>
  <si>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</si>
  <si>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</si>
  <si>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</si>
  <si>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</si>
  <si>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</si>
  <si>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</si>
  <si>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</si>
  <si>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</si>
  <si>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</si>
  <si>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</si>
  <si>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</si>
  <si>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</si>
  <si>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</si>
  <si>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</si>
  <si>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</si>
  <si>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</si>
  <si>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</si>
  <si>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</si>
  <si>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</si>
  <si>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</si>
  <si>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</si>
  <si>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</si>
  <si>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</si>
  <si>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</si>
  <si>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</si>
  <si>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</si>
  <si>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</si>
  <si>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</si>
  <si>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</si>
  <si>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</si>
  <si>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</si>
  <si>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</si>
  <si>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</si>
  <si>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</si>
  <si>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</si>
  <si>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</si>
  <si>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</si>
  <si>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</si>
  <si>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</si>
  <si>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</si>
  <si>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</si>
  <si>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</si>
  <si>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</si>
  <si>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</si>
  <si>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</si>
  <si>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</si>
  <si>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</si>
  <si>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</si>
  <si>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</si>
  <si>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</si>
  <si>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</si>
  <si>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</si>
  <si>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</si>
  <si>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</si>
  <si>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</si>
  <si>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</si>
  <si>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</si>
  <si>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</si>
  <si>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</si>
  <si>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</si>
  <si>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</si>
  <si>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</si>
  <si>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</si>
  <si>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</si>
  <si>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</si>
  <si>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</si>
  <si>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</si>
  <si>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</si>
  <si>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</si>
  <si>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</si>
  <si>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</si>
  <si>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</si>
  <si>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</si>
  <si>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</si>
  <si>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</si>
  <si>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</si>
  <si>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</si>
  <si>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</si>
  <si>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</si>
  <si>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</si>
  <si>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</si>
  <si>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</si>
  <si>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</si>
  <si>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</si>
  <si>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</si>
  <si>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</si>
  <si>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</si>
  <si>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</si>
  <si>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</si>
  <si>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</si>
  <si>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</si>
  <si>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</si>
  <si>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</si>
  <si>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</si>
  <si>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</si>
  <si>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</si>
  <si>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</si>
  <si>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</si>
  <si>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</si>
  <si>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</si>
  <si>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</si>
  <si>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</si>
  <si>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</si>
  <si>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</si>
  <si>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</si>
  <si>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</si>
  <si>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</si>
  <si>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</si>
  <si>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</si>
  <si>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</si>
  <si>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</si>
  <si>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</si>
  <si>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</si>
  <si>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</si>
  <si>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</si>
  <si>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</si>
  <si>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</si>
  <si>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</si>
  <si>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</si>
  <si>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</si>
  <si>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</si>
  <si>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</si>
  <si>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</si>
  <si>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</si>
  <si>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</si>
  <si>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</si>
  <si>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</si>
  <si>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</si>
  <si>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</si>
  <si>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</si>
  <si>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</si>
  <si>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</si>
  <si>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</si>
  <si>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</si>
  <si>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</si>
  <si>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</si>
  <si>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</si>
  <si>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</si>
  <si>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</si>
  <si>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</si>
  <si>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</si>
  <si>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</si>
  <si>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</si>
  <si>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</si>
  <si>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</si>
  <si>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</si>
  <si>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</si>
  <si>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</si>
  <si>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</si>
  <si>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</si>
  <si>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</si>
  <si>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</si>
  <si>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</si>
  <si>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</si>
  <si>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</si>
  <si>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</si>
  <si>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</si>
  <si>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</si>
  <si>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</si>
  <si>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</si>
  <si>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</si>
  <si>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</si>
  <si>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</si>
  <si>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</si>
  <si>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</si>
  <si>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</si>
  <si>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</si>
  <si>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</si>
  <si>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</si>
  <si>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</si>
  <si>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</si>
  <si>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</si>
  <si>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</si>
  <si>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</si>
  <si>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</si>
  <si>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</si>
  <si>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</si>
  <si>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</si>
  <si>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</si>
  <si>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</si>
  <si>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</si>
  <si>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</si>
  <si>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</si>
  <si>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</si>
  <si>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</si>
  <si>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</si>
  <si>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</si>
  <si>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</si>
  <si>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</si>
  <si>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</si>
  <si>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</si>
  <si>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</si>
  <si>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</si>
  <si>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</si>
  <si>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</si>
  <si>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</si>
  <si>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</si>
  <si>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</si>
  <si>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</si>
  <si>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</si>
  <si>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</si>
  <si>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</si>
  <si>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</si>
  <si>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</si>
  <si>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</si>
  <si>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</si>
  <si>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</si>
  <si>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</si>
  <si>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</si>
  <si>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</si>
  <si>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</si>
  <si>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</si>
  <si>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</si>
  <si>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</si>
  <si>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</si>
  <si>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</si>
  <si>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</si>
  <si>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</si>
  <si>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</si>
  <si>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</si>
  <si>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</si>
  <si>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</si>
  <si>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</si>
  <si>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</si>
  <si>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</si>
  <si>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</si>
  <si>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</si>
  <si>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</si>
  <si>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</si>
  <si>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</si>
  <si>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</si>
  <si>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</si>
  <si>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</si>
  <si>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</si>
  <si>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</si>
  <si>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</si>
  <si>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</si>
  <si>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</si>
  <si>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</si>
  <si>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</si>
  <si>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</si>
  <si>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</si>
  <si>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</si>
  <si>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</si>
  <si>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</si>
  <si>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</si>
  <si>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</si>
  <si>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</si>
  <si>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</si>
  <si>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</si>
  <si>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</si>
  <si>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</si>
  <si>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</si>
  <si>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</si>
  <si>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</si>
  <si>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</si>
  <si>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</si>
  <si>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</si>
  <si>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</si>
  <si>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</si>
  <si>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</si>
  <si>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</si>
  <si>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</si>
  <si>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</si>
  <si>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</si>
  <si>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</si>
  <si>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</si>
  <si>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</si>
  <si>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</si>
  <si>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</si>
  <si>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</si>
  <si>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</si>
  <si>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</si>
  <si>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</si>
  <si>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</si>
  <si>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</si>
  <si>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</si>
  <si>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</si>
  <si>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</si>
  <si>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</si>
  <si>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</si>
  <si>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</si>
  <si>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</si>
  <si>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</si>
  <si>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</si>
  <si>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</si>
  <si>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</si>
  <si>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</si>
  <si>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</si>
  <si>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</si>
  <si>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</si>
  <si>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</si>
  <si>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</si>
  <si>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</si>
  <si>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</si>
  <si>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</si>
  <si>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</si>
  <si>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</si>
  <si>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</si>
  <si>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</si>
  <si>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</si>
  <si>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</si>
  <si>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</si>
  <si>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</si>
  <si>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</si>
  <si>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</si>
  <si>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</si>
  <si>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</si>
  <si>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</si>
  <si>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</si>
  <si>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</si>
  <si>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</si>
  <si>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</si>
  <si>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</si>
  <si>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</si>
  <si>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</si>
  <si>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</si>
  <si>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</si>
  <si>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</si>
  <si>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</si>
  <si>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</si>
  <si>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</si>
  <si>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</si>
  <si>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</si>
  <si>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</si>
  <si>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</si>
  <si>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</si>
  <si>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</si>
  <si>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</si>
  <si>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</si>
  <si>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</si>
  <si>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</si>
  <si>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</si>
  <si>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</si>
  <si>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</si>
  <si>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</si>
  <si>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</si>
  <si>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</si>
  <si>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</si>
  <si>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</si>
  <si>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</si>
  <si>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</si>
  <si>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</si>
  <si>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</si>
  <si>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</si>
  <si>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</si>
  <si>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</si>
  <si>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</si>
  <si>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</si>
  <si>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</si>
  <si>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</si>
  <si>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</si>
  <si>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</si>
  <si>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</si>
  <si>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</si>
  <si>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</si>
  <si>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</si>
  <si>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</si>
  <si>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</si>
  <si>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</si>
  <si>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</si>
  <si>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</si>
  <si>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</si>
  <si>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</si>
  <si>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</si>
  <si>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</si>
  <si>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</si>
  <si>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</si>
  <si>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</si>
  <si>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</si>
  <si>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</si>
  <si>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</si>
  <si>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</si>
  <si>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</si>
  <si>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</si>
  <si>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</si>
  <si>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</si>
  <si>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</si>
  <si>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</si>
  <si>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</si>
  <si>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</si>
  <si>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</si>
  <si>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</si>
  <si>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</si>
  <si>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</si>
  <si>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</si>
  <si>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</si>
  <si>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</si>
  <si>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</si>
  <si>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</si>
  <si>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</si>
  <si>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</si>
  <si>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</si>
  <si>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</si>
  <si>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</si>
  <si>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</si>
  <si>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</si>
  <si>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</si>
  <si>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</si>
  <si>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</si>
  <si>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</si>
  <si>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</si>
  <si>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</si>
  <si>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</si>
  <si>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</si>
  <si>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</si>
  <si>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</si>
  <si>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</si>
  <si>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</si>
  <si>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</si>
  <si>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</si>
  <si>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</si>
  <si>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</si>
  <si>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</si>
  <si>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</si>
  <si>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</si>
  <si>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</si>
  <si>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</si>
  <si>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</si>
  <si>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</si>
  <si>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</si>
  <si>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</si>
  <si>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</si>
  <si>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</si>
  <si>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</si>
  <si>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</si>
  <si>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</si>
  <si>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</si>
  <si>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</si>
  <si>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</si>
  <si>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</si>
  <si>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</si>
  <si>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</si>
  <si>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</si>
  <si>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</si>
  <si>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</si>
  <si>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</si>
  <si>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</si>
  <si>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</si>
  <si>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</si>
  <si>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</si>
  <si>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</si>
  <si>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</si>
  <si>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</si>
  <si>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</si>
  <si>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</si>
  <si>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</si>
  <si>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</si>
  <si>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</si>
  <si>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</si>
  <si>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</si>
  <si>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</si>
  <si>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</si>
  <si>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</si>
  <si>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</si>
  <si>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</si>
  <si>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</si>
  <si>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</si>
  <si>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</si>
  <si>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</si>
  <si>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</si>
  <si>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</si>
  <si>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</si>
  <si>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</si>
  <si>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</si>
  <si>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</si>
  <si>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</si>
  <si>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</si>
  <si>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</si>
  <si>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</si>
  <si>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</si>
  <si>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</si>
  <si>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</si>
  <si>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</si>
  <si>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</si>
  <si>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</si>
  <si>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</si>
  <si>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</si>
  <si>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</si>
  <si>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</si>
  <si>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</si>
  <si>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</si>
  <si>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</si>
  <si>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</si>
  <si>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</si>
  <si>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</si>
  <si>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</si>
  <si>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</si>
  <si>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</si>
  <si>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</si>
  <si>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</si>
  <si>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</si>
  <si>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</si>
  <si>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</si>
  <si>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</si>
  <si>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</si>
  <si>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</si>
  <si>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</si>
  <si>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</si>
  <si>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</si>
  <si>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</si>
  <si>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</si>
  <si>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</si>
  <si>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</si>
  <si>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</si>
  <si>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</si>
  <si>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</si>
  <si>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</si>
  <si>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</si>
  <si>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</si>
  <si>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</si>
  <si>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</si>
  <si>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</si>
  <si>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</si>
  <si>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</si>
  <si>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</si>
  <si>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</si>
  <si>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</si>
  <si>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</si>
  <si>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</si>
  <si>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</si>
  <si>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</si>
  <si>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</si>
  <si>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</si>
  <si>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</si>
  <si>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</si>
  <si>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</si>
  <si>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</si>
  <si>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</si>
  <si>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</si>
  <si>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</si>
  <si>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</si>
  <si>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</si>
  <si>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</si>
  <si>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</si>
  <si>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</si>
  <si>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</si>
  <si>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</si>
  <si>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</si>
  <si>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</si>
  <si>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</si>
  <si>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</si>
  <si>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</si>
  <si>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</si>
  <si>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</si>
  <si>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</si>
  <si>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</si>
  <si>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</si>
  <si>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</si>
  <si>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</si>
  <si>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</si>
  <si>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</si>
  <si>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</si>
  <si>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</si>
  <si>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</si>
  <si>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</si>
  <si>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</si>
  <si>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</si>
  <si>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</si>
  <si>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</si>
  <si>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</si>
  <si>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</si>
  <si>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</si>
  <si>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</si>
  <si>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</si>
  <si>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</si>
  <si>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</si>
  <si>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</si>
  <si>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</si>
  <si>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</si>
  <si>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</si>
  <si>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</si>
  <si>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</si>
  <si>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</si>
  <si>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</si>
  <si>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</si>
  <si>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</si>
  <si>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</si>
  <si>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</si>
  <si>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</si>
  <si>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</si>
  <si>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</si>
  <si>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</si>
  <si>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</si>
  <si>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</si>
  <si>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</si>
  <si>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</si>
  <si>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</si>
  <si>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</si>
  <si>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</si>
  <si>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</si>
  <si>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</si>
  <si>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</si>
  <si>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</si>
  <si>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</si>
  <si>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</si>
  <si>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</si>
  <si>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</si>
  <si>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</si>
  <si>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</si>
  <si>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</si>
  <si>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</si>
  <si>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</si>
  <si>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</si>
  <si>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</si>
  <si>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</si>
  <si>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</si>
  <si>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</si>
  <si>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</si>
  <si>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</si>
  <si>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</si>
  <si>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</si>
  <si>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</si>
  <si>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</si>
  <si>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</si>
  <si>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</si>
  <si>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</si>
  <si>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</si>
  <si>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</si>
  <si>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</si>
  <si>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</si>
  <si>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</si>
  <si>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</si>
  <si>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</si>
  <si>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</si>
  <si>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</si>
  <si>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</si>
  <si>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</si>
  <si>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</si>
  <si>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</si>
  <si>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</si>
  <si>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</si>
  <si>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</si>
  <si>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</si>
  <si>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</si>
  <si>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</si>
  <si>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</si>
  <si>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</si>
  <si>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</si>
  <si>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</si>
  <si>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</si>
  <si>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</si>
  <si>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</si>
  <si>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</si>
  <si>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</si>
  <si>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</si>
  <si>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</si>
  <si>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</si>
  <si>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</si>
  <si>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</si>
  <si>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</si>
  <si>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</si>
  <si>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</si>
  <si>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</si>
  <si>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</si>
  <si>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</si>
  <si>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</si>
  <si>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</si>
  <si>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</si>
  <si>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</si>
  <si>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</si>
  <si>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</si>
  <si>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</si>
  <si>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</si>
  <si>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</si>
  <si>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</si>
  <si>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</si>
  <si>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</si>
  <si>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</si>
  <si>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</si>
  <si>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</si>
  <si>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</si>
  <si>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</si>
  <si>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</si>
  <si>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</si>
  <si>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</si>
  <si>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</si>
  <si>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</si>
  <si>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</si>
  <si>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</si>
  <si>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</si>
  <si>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</si>
  <si>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</si>
  <si>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</si>
  <si>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</si>
  <si>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</si>
  <si>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</si>
  <si>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</si>
  <si>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</si>
  <si>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</si>
  <si>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</si>
  <si>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</si>
  <si>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</si>
  <si>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</si>
  <si>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</si>
  <si>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</si>
  <si>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</si>
  <si>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</si>
  <si>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</si>
  <si>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</si>
  <si>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</si>
  <si>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</si>
  <si>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</si>
  <si>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</si>
  <si>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</si>
  <si>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</si>
  <si>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</si>
  <si>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</si>
  <si>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</si>
  <si>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</si>
  <si>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</si>
  <si>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</si>
  <si>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</si>
  <si>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</si>
  <si>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</si>
  <si>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</si>
  <si>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</si>
  <si>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</si>
  <si>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</si>
  <si>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</si>
  <si>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</si>
  <si>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</si>
  <si>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</si>
  <si>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</si>
  <si>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</si>
  <si>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</si>
  <si>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</si>
  <si>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</si>
  <si>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</si>
  <si>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</si>
  <si>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</si>
  <si>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</si>
  <si>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</si>
  <si>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</si>
  <si>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</si>
  <si>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</si>
  <si>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</si>
  <si>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</si>
  <si>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</si>
  <si>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</si>
  <si>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</si>
  <si>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</si>
  <si>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</si>
  <si>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</si>
  <si>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</si>
  <si>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</si>
  <si>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</si>
  <si>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</si>
  <si>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</si>
  <si>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</si>
  <si>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</si>
  <si>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</si>
  <si>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</si>
  <si>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</si>
  <si>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</si>
  <si>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</si>
  <si>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</si>
  <si>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</si>
  <si>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</si>
  <si>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</si>
  <si>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</si>
  <si>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</si>
  <si>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</si>
  <si>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</si>
  <si>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</si>
  <si>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</si>
  <si>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</si>
  <si>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</si>
  <si>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</si>
  <si>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</si>
  <si>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</si>
  <si>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</si>
  <si>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</si>
  <si>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</si>
  <si>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</si>
  <si>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</si>
  <si>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</si>
  <si>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</si>
  <si>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</si>
  <si>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</si>
  <si>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</si>
  <si>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</si>
  <si>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</si>
  <si>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</si>
  <si>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</si>
  <si>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</si>
  <si>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</si>
  <si>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</si>
  <si>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</si>
  <si>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</si>
  <si>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</si>
  <si>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</si>
  <si>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</si>
  <si>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</si>
  <si>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</si>
  <si>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</si>
  <si>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</si>
  <si>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</si>
  <si>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</si>
  <si>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</si>
  <si>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</si>
  <si>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</si>
  <si>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</si>
  <si>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</si>
  <si>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</si>
  <si>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</si>
  <si>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</si>
  <si>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</si>
  <si>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</si>
  <si>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</si>
  <si>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</si>
  <si>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</si>
  <si>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</si>
  <si>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</si>
  <si>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</si>
  <si>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</si>
  <si>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</si>
  <si>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</si>
  <si>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</si>
  <si>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</si>
  <si>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</si>
  <si>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</si>
  <si>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</si>
  <si>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</si>
  <si>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</si>
  <si>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</si>
  <si>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</si>
  <si>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</si>
  <si>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</si>
  <si>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</si>
  <si>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</si>
  <si>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</si>
  <si>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</si>
  <si>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</si>
  <si>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</si>
  <si>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</si>
  <si>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</si>
  <si>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</si>
  <si>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</si>
  <si>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</si>
  <si>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</si>
  <si>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</si>
  <si>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</si>
  <si>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</si>
  <si>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</si>
  <si>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</si>
  <si>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</si>
  <si>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</si>
  <si>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</si>
  <si>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</si>
  <si>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</si>
  <si>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</si>
  <si>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</si>
  <si>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</si>
  <si>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</si>
  <si>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</si>
  <si>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</si>
  <si>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</si>
  <si>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</si>
  <si>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</si>
  <si>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</si>
  <si>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</si>
  <si>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</si>
  <si>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</si>
  <si>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</si>
  <si>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</si>
  <si>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</si>
  <si>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</si>
  <si>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</si>
  <si>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</si>
  <si>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</si>
  <si>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</si>
  <si>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</si>
  <si>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</si>
  <si>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</si>
  <si>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</si>
  <si>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</si>
  <si>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</si>
  <si>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</si>
  <si>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</si>
  <si>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</si>
  <si>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</si>
  <si>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</si>
  <si>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</si>
  <si>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</si>
  <si>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</si>
  <si>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</si>
  <si>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</si>
  <si>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</si>
  <si>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</si>
  <si>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</si>
  <si>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</si>
  <si>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</si>
  <si>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</si>
  <si>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</si>
  <si>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</si>
  <si>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</si>
  <si>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</si>
  <si>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</si>
  <si>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</si>
  <si>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</si>
  <si>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</si>
  <si>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</si>
  <si>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</si>
  <si>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</si>
  <si>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</si>
  <si>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</si>
  <si>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</si>
  <si>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</si>
  <si>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</si>
  <si>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</si>
  <si>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</si>
  <si>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</si>
  <si>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</si>
  <si>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</si>
  <si>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</si>
  <si>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</si>
  <si>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</si>
  <si>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</si>
  <si>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</si>
  <si>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</si>
  <si>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</si>
  <si>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</si>
  <si>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</si>
  <si>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</si>
  <si>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</si>
  <si>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</si>
  <si>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</si>
  <si>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</si>
  <si>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</si>
  <si>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</si>
  <si>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</si>
  <si>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</si>
  <si>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</si>
  <si>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</si>
  <si>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</si>
  <si>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</si>
  <si>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</si>
  <si>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</si>
  <si>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</si>
  <si>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</si>
  <si>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</si>
  <si>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</si>
  <si>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</si>
  <si>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</si>
  <si>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</si>
  <si>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</si>
  <si>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</si>
  <si>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</si>
  <si>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</si>
  <si>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</si>
  <si>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</si>
  <si>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</si>
  <si>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</si>
  <si>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</si>
  <si>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</si>
  <si>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</si>
  <si>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</si>
  <si>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</si>
  <si>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</si>
  <si>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</si>
  <si>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</si>
  <si>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</si>
  <si>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</si>
  <si>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</si>
  <si>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</si>
  <si>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</si>
  <si>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</si>
  <si>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</si>
  <si>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</si>
  <si>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</si>
  <si>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</si>
  <si>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</si>
  <si>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</si>
  <si>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</si>
  <si>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</si>
  <si>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</si>
  <si>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</si>
  <si>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</si>
  <si>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</si>
  <si>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</si>
  <si>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</si>
  <si>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</si>
  <si>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</si>
  <si>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</si>
  <si>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</si>
  <si>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</si>
  <si>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</si>
  <si>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</si>
  <si>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</si>
  <si>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</si>
  <si>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</si>
  <si>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</si>
  <si>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</si>
  <si>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</si>
  <si>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</si>
  <si>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</si>
  <si>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</si>
  <si>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</si>
  <si>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</si>
  <si>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</si>
  <si>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</si>
  <si>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</si>
  <si>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</si>
  <si>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</si>
  <si>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</si>
  <si>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</si>
  <si>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</si>
  <si>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</si>
  <si>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</si>
  <si>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</si>
  <si>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</si>
  <si>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</si>
  <si>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</si>
  <si>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</si>
  <si>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</si>
  <si>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</si>
  <si>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</si>
  <si>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</si>
  <si>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</si>
  <si>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</si>
  <si>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</si>
  <si>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</si>
  <si>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</si>
  <si>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</si>
  <si>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</si>
  <si>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</si>
  <si>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</si>
  <si>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</si>
  <si>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</si>
  <si>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</si>
  <si>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</si>
  <si>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</si>
  <si>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</si>
  <si>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</si>
  <si>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</si>
  <si>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</si>
  <si>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</si>
  <si>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</si>
  <si>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</si>
  <si>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</si>
  <si>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</si>
  <si>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</si>
  <si>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</si>
  <si>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</si>
  <si>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</si>
  <si>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</si>
  <si>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</si>
  <si>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</si>
  <si>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</si>
  <si>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</si>
  <si>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</si>
  <si>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</si>
  <si>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</si>
  <si>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</si>
  <si>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</si>
  <si>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</si>
  <si>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</si>
  <si>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</si>
  <si>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</si>
  <si>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</si>
  <si>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</si>
  <si>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</si>
  <si>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</si>
  <si>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</si>
  <si>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</si>
  <si>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</si>
  <si>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</si>
  <si>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</si>
  <si>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</si>
  <si>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</si>
  <si>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</si>
  <si>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</si>
  <si>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</si>
  <si>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</si>
  <si>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</si>
  <si>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</si>
  <si>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</si>
  <si>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</si>
  <si>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</si>
  <si>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</si>
  <si>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</si>
  <si>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</si>
  <si>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</si>
  <si>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</si>
  <si>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</si>
  <si>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</si>
  <si>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</si>
  <si>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</si>
  <si>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</si>
  <si>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</si>
  <si>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</si>
  <si>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</si>
  <si>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</si>
  <si>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</si>
  <si>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</si>
  <si>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</si>
  <si>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</si>
  <si>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</si>
  <si>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</si>
  <si>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</si>
  <si>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</si>
  <si>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</si>
  <si>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</si>
  <si>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</si>
  <si>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</si>
  <si>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</si>
  <si>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</si>
  <si>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</si>
  <si>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</si>
  <si>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</si>
  <si>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</si>
  <si>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</si>
  <si>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</si>
  <si>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</si>
  <si>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</si>
  <si>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</si>
  <si>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</si>
  <si>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</si>
  <si>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</si>
  <si>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</si>
  <si>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</si>
  <si>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</si>
  <si>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</si>
  <si>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</si>
  <si>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</si>
  <si>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</si>
  <si>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</si>
  <si>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</si>
  <si>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</si>
  <si>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</si>
  <si>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</si>
  <si>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</si>
  <si>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</si>
  <si>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</si>
  <si>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</si>
  <si>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</si>
  <si>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</si>
  <si>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</si>
  <si>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</si>
  <si>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</si>
  <si>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</si>
  <si>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</si>
  <si>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</si>
  <si>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</si>
  <si>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</si>
  <si>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</si>
  <si>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</si>
  <si>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</si>
  <si>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</si>
  <si>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</si>
  <si>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</si>
  <si>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</si>
  <si>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</si>
  <si>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</si>
  <si>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</si>
  <si>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</si>
  <si>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</si>
  <si>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</si>
  <si>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</si>
  <si>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</si>
  <si>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</si>
  <si>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</si>
  <si>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</si>
  <si>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</si>
  <si>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</si>
  <si>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</si>
  <si>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</si>
  <si>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</si>
  <si>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</si>
  <si>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</si>
  <si>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</si>
  <si>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</si>
  <si>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</si>
  <si>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</si>
  <si>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</si>
  <si>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</si>
  <si>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</si>
  <si>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</si>
  <si>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</si>
  <si>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</si>
  <si>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</si>
  <si>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</si>
  <si>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</si>
  <si>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</si>
  <si>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</si>
  <si>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</si>
  <si>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</si>
  <si>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</si>
  <si>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</si>
  <si>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</si>
  <si>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</si>
  <si>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</si>
  <si>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</si>
  <si>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</si>
  <si>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</si>
  <si>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</si>
  <si>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</si>
  <si>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</si>
  <si>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</si>
  <si>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</si>
  <si>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</si>
  <si>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</si>
  <si>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</si>
  <si>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</si>
  <si>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</si>
  <si>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</si>
  <si>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</si>
  <si>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</si>
  <si>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</si>
  <si>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</si>
  <si>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</si>
  <si>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</si>
  <si>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</si>
  <si>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</si>
  <si>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</si>
  <si>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</si>
  <si>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</si>
  <si>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</si>
  <si>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</si>
  <si>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</si>
  <si>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</si>
  <si>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</si>
  <si>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</si>
  <si>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</si>
  <si>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</si>
  <si>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</si>
  <si>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</si>
  <si>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</si>
  <si>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</si>
  <si>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</si>
  <si>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</si>
  <si>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</si>
  <si>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</si>
  <si>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</si>
  <si>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</si>
  <si>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</si>
  <si>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</si>
  <si>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</si>
  <si>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</si>
  <si>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</si>
  <si>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</si>
  <si>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</si>
  <si>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</si>
  <si>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</si>
  <si>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</si>
  <si>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</si>
  <si>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</si>
  <si>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</si>
  <si>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</si>
  <si>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</si>
  <si>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</si>
  <si>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</si>
  <si>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</si>
  <si>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</si>
  <si>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</si>
  <si>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</si>
  <si>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</si>
  <si>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</si>
  <si>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</si>
  <si>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</si>
  <si>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</si>
  <si>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</si>
  <si>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</si>
  <si>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</si>
  <si>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</si>
  <si>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</si>
  <si>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</si>
  <si>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</si>
  <si>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</si>
  <si>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</si>
  <si>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</si>
  <si>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</si>
  <si>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</si>
  <si>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</si>
  <si>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</si>
  <si>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</si>
  <si>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</si>
  <si>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</si>
  <si>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</si>
  <si>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</si>
  <si>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</si>
  <si>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</si>
  <si>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</si>
  <si>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</si>
  <si>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</si>
  <si>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</si>
  <si>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</si>
  <si>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</si>
  <si>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</si>
  <si>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</si>
  <si>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</si>
  <si>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</si>
  <si>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</si>
  <si>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</si>
  <si>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</si>
  <si>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</si>
  <si>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</si>
  <si>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</si>
  <si>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</si>
  <si>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</si>
  <si>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</si>
  <si>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</si>
  <si>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</si>
  <si>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</si>
  <si>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</si>
  <si>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</si>
  <si>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</si>
  <si>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</si>
  <si>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</si>
  <si>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</si>
  <si>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</si>
  <si>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</si>
  <si>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</si>
  <si>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</si>
  <si>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</si>
  <si>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</si>
  <si>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</si>
  <si>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</si>
  <si>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</si>
  <si>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</si>
  <si>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</si>
  <si>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</si>
  <si>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</si>
  <si>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</si>
  <si>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</si>
  <si>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</si>
  <si>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</si>
  <si>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</si>
  <si>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</si>
  <si>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</si>
  <si>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</si>
  <si>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</si>
  <si>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</si>
  <si>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</si>
  <si>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</si>
  <si>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</si>
  <si>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</si>
  <si>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</si>
  <si>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</si>
  <si>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</si>
  <si>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</si>
  <si>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</si>
  <si>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</si>
  <si>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</si>
  <si>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</si>
  <si>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</si>
  <si>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</si>
  <si>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</si>
  <si>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</si>
  <si>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</si>
  <si>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</si>
  <si>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</si>
  <si>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</si>
  <si>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</si>
  <si>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</si>
  <si>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</si>
  <si>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</si>
  <si>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</si>
  <si>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</si>
  <si>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</si>
  <si>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</si>
  <si>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</si>
  <si>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</si>
  <si>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</si>
  <si>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</si>
  <si>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</si>
  <si>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</si>
  <si>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</si>
  <si>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</si>
  <si>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</si>
  <si>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</si>
  <si>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</si>
  <si>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</si>
  <si>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</si>
  <si>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</si>
  <si>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</si>
  <si>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</si>
  <si>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</si>
  <si>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</si>
  <si>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</si>
  <si>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</si>
  <si>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</si>
  <si>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</si>
  <si>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</si>
  <si>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</si>
  <si>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</si>
  <si>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</si>
  <si>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</si>
  <si>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</si>
  <si>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</si>
  <si>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</si>
  <si>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</si>
  <si>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</si>
  <si>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</si>
  <si>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</si>
  <si>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</si>
  <si>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</si>
  <si>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</si>
  <si>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</si>
  <si>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</si>
  <si>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</si>
  <si>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</si>
  <si>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</si>
  <si>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</si>
  <si>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</si>
  <si>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</si>
  <si>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</si>
  <si>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</si>
  <si>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</si>
  <si>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</si>
  <si>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</si>
  <si>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</si>
  <si>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</si>
  <si>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</si>
  <si>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</si>
  <si>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</si>
  <si>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</si>
  <si>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</si>
  <si>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</si>
  <si>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</si>
  <si>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</si>
  <si>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</si>
  <si>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</si>
  <si>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</si>
  <si>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</si>
  <si>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</si>
  <si>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</si>
  <si>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</si>
  <si>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</si>
  <si>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</si>
  <si>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</si>
  <si>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</si>
  <si>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</si>
  <si>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</si>
  <si>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</si>
  <si>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</si>
  <si>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</si>
  <si>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</si>
  <si>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</si>
  <si>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</si>
  <si>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</si>
  <si>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</si>
  <si>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</si>
  <si>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</si>
  <si>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</si>
  <si>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</si>
  <si>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</si>
  <si>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</si>
  <si>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</si>
  <si>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</si>
  <si>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</si>
  <si>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</si>
  <si>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</si>
  <si>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</si>
  <si>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</si>
  <si>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</si>
  <si>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</si>
  <si>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</si>
  <si>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</si>
  <si>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</si>
  <si>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</si>
  <si>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</si>
  <si>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</si>
  <si>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</si>
  <si>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</si>
  <si>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</si>
  <si>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</si>
  <si>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</si>
  <si>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</si>
  <si>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</si>
  <si>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</si>
  <si>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</si>
  <si>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</si>
  <si>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</si>
  <si>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</si>
  <si>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</si>
  <si>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</si>
  <si>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</si>
  <si>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</si>
  <si>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</si>
  <si>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</si>
  <si>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</si>
  <si>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</si>
  <si>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</si>
  <si>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</si>
  <si>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</si>
  <si>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</si>
  <si>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</si>
  <si>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</si>
  <si>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</si>
  <si>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</si>
  <si>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</si>
  <si>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</si>
  <si>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</si>
  <si>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</si>
  <si>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</si>
  <si>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</si>
  <si>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</si>
  <si>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</si>
  <si>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</si>
  <si>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</si>
  <si>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</si>
  <si>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</si>
  <si>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</si>
  <si>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</si>
  <si>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</si>
  <si>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</si>
  <si>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</si>
  <si>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</si>
  <si>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</si>
  <si>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</si>
  <si>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</si>
  <si>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</si>
  <si>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</si>
  <si>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</si>
  <si>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</si>
  <si>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</si>
  <si>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</si>
  <si>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</si>
  <si>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</si>
  <si>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</si>
  <si>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</si>
  <si>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</si>
  <si>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</si>
  <si>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</si>
  <si>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</si>
  <si>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</si>
  <si>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</si>
  <si>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</si>
  <si>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</si>
  <si>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</si>
  <si>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</si>
  <si>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</si>
  <si>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</si>
  <si>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</si>
  <si>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</si>
  <si>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</si>
  <si>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</si>
  <si>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</si>
  <si>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</si>
  <si>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</si>
  <si>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</si>
  <si>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</si>
  <si>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</si>
  <si>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</si>
  <si>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</si>
  <si>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</si>
  <si>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</si>
  <si>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</si>
  <si>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</si>
  <si>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</si>
  <si>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</si>
  <si>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</si>
  <si>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</si>
  <si>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</si>
  <si>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</si>
  <si>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</si>
  <si>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</si>
  <si>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</si>
  <si>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</si>
  <si>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</si>
  <si>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</si>
  <si>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</si>
  <si>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</si>
  <si>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</si>
  <si>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</si>
  <si>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</si>
  <si>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</si>
  <si>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</si>
  <si>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</si>
  <si>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</si>
  <si>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</si>
  <si>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</si>
  <si>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</si>
  <si>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</si>
  <si>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</si>
  <si>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</si>
  <si>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</si>
  <si>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</si>
  <si>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</si>
  <si>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</si>
  <si>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</si>
  <si>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</si>
  <si>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</si>
  <si>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</si>
  <si>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</si>
  <si>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</si>
  <si>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</si>
  <si>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</si>
  <si>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</si>
  <si>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</si>
  <si>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</si>
  <si>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</si>
  <si>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</si>
  <si>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</si>
  <si>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</si>
  <si>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</si>
  <si>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</si>
  <si>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</si>
  <si>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</si>
  <si>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</si>
  <si>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</si>
  <si>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</si>
  <si>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</si>
  <si>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</si>
  <si>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</si>
  <si>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</si>
  <si>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</si>
  <si>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</si>
  <si>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</si>
  <si>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</si>
  <si>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</si>
  <si>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</si>
  <si>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</si>
  <si>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</si>
  <si>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</si>
  <si>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</si>
  <si>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</si>
  <si>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</si>
  <si>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</si>
  <si>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</si>
  <si>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</si>
  <si>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</si>
  <si>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</si>
  <si>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</si>
  <si>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</si>
  <si>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</si>
  <si>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</si>
  <si>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</si>
  <si>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</si>
  <si>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</si>
  <si>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</si>
  <si>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</si>
  <si>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</si>
  <si>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</si>
  <si>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</si>
  <si>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</si>
  <si>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</si>
  <si>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</si>
  <si>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</si>
  <si>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</si>
  <si>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</si>
  <si>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</si>
  <si>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</si>
  <si>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</si>
  <si>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</si>
  <si>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</si>
  <si>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</si>
  <si>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</si>
  <si>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</si>
  <si>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</si>
  <si>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</si>
  <si>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</si>
  <si>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</si>
  <si>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</si>
  <si>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</si>
  <si>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</si>
  <si>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</si>
  <si>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</si>
  <si>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</si>
  <si>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</si>
  <si>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</si>
  <si>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</si>
  <si>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</si>
  <si>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</si>
  <si>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</si>
  <si>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</si>
  <si>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</si>
  <si>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</si>
  <si>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</si>
  <si>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</si>
  <si>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</si>
  <si>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</si>
  <si>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</si>
  <si>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</si>
  <si>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</si>
  <si>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</si>
  <si>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</si>
  <si>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</si>
  <si>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</si>
  <si>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</si>
  <si>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</si>
  <si>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</si>
  <si>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</si>
  <si>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</si>
  <si>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</si>
  <si>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</si>
  <si>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</si>
  <si>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</si>
  <si>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</si>
  <si>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</si>
  <si>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</si>
  <si>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</si>
  <si>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</si>
  <si>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</si>
  <si>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</si>
  <si>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</si>
  <si>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</si>
  <si>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</si>
  <si>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</si>
  <si>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</si>
  <si>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</si>
  <si>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</si>
  <si>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</si>
  <si>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</si>
  <si>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</si>
  <si>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</si>
  <si>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</si>
  <si>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</si>
  <si>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</si>
  <si>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</si>
  <si>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</si>
  <si>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</si>
  <si>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</si>
  <si>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</si>
  <si>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</si>
  <si>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</si>
  <si>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</si>
  <si>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</si>
  <si>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</si>
  <si>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</si>
  <si>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</si>
  <si>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</si>
  <si>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</si>
  <si>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</si>
  <si>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</si>
  <si>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</si>
  <si>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</si>
  <si>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</si>
  <si>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</si>
  <si>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</si>
  <si>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</si>
  <si>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</si>
  <si>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</si>
  <si>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</si>
  <si>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</si>
  <si>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</si>
  <si>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</si>
  <si>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</si>
  <si>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</si>
  <si>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</si>
  <si>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</si>
  <si>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</si>
  <si>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</si>
  <si>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</si>
  <si>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</si>
  <si>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</si>
  <si>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</si>
  <si>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</si>
  <si>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</si>
  <si>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</si>
  <si>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</si>
  <si>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</si>
  <si>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</si>
  <si>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</si>
  <si>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</si>
  <si>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</si>
  <si>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</si>
  <si>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</si>
  <si>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</si>
  <si>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</si>
  <si>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</si>
  <si>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</si>
  <si>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</si>
  <si>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</si>
  <si>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</si>
  <si>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</si>
  <si>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</si>
  <si>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</si>
  <si>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</si>
  <si>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</si>
  <si>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</si>
  <si>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</si>
  <si>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</si>
  <si>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</si>
  <si>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</si>
  <si>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</si>
  <si>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</si>
  <si>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</si>
  <si>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</si>
  <si>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</si>
  <si>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</si>
  <si>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</si>
  <si>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</si>
  <si>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</si>
  <si>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</si>
  <si>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</si>
  <si>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</si>
  <si>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</si>
  <si>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</si>
  <si>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</si>
  <si>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</si>
  <si>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</si>
  <si>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</si>
  <si>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</si>
  <si>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</si>
  <si>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</si>
  <si>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</si>
  <si>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</si>
  <si>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</si>
  <si>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</si>
  <si>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</si>
  <si>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</si>
  <si>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</si>
  <si>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</si>
  <si>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</si>
  <si>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</si>
  <si>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</si>
  <si>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</si>
  <si>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</si>
  <si>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</si>
  <si>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</si>
  <si>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</si>
  <si>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</si>
  <si>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</si>
  <si>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</si>
  <si>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</si>
  <si>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</si>
  <si>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</si>
  <si>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</si>
  <si>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</si>
  <si>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</si>
  <si>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</si>
  <si>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</si>
  <si>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</si>
  <si>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</si>
  <si>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</si>
  <si>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</si>
  <si>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</si>
  <si>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</si>
  <si>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</si>
  <si>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</si>
  <si>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</si>
  <si>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</si>
  <si>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</si>
  <si>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</si>
  <si>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</si>
  <si>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</si>
  <si>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</si>
  <si>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</si>
  <si>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</si>
  <si>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</si>
  <si>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</si>
  <si>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</si>
  <si>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</si>
  <si>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</si>
  <si>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</si>
  <si>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</si>
  <si>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</si>
  <si>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</si>
  <si>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</si>
  <si>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</si>
  <si>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</si>
  <si>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</si>
  <si>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</si>
  <si>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</si>
  <si>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</si>
  <si>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</si>
  <si>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</si>
  <si>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</si>
  <si>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</si>
  <si>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</si>
  <si>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</si>
  <si>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</si>
  <si>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</si>
  <si>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</si>
  <si>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</si>
  <si>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</si>
  <si>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</si>
  <si>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</si>
  <si>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</si>
  <si>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</si>
  <si>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</si>
  <si>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</si>
  <si>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</si>
  <si>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</si>
  <si>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</si>
  <si>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</si>
  <si>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</si>
  <si>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</si>
  <si>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</si>
  <si>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</si>
  <si>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</si>
  <si>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</si>
  <si>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</si>
  <si>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</si>
  <si>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</si>
  <si>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</si>
  <si>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</si>
  <si>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</si>
  <si>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</si>
  <si>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</si>
  <si>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</si>
  <si>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</si>
  <si>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</si>
  <si>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</si>
  <si>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</si>
  <si>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</si>
  <si>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</si>
  <si>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</si>
  <si>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</si>
  <si>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</si>
  <si>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</si>
  <si>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</si>
  <si>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</si>
  <si>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</si>
  <si>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</si>
  <si>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</si>
  <si>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</si>
  <si>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</si>
  <si>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</si>
  <si>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</si>
  <si>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</si>
  <si>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</si>
  <si>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</si>
  <si>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</si>
  <si>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</si>
  <si>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</si>
  <si>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</si>
  <si>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</si>
  <si>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</si>
  <si>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</si>
  <si>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</si>
  <si>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</si>
  <si>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</si>
  <si>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</si>
  <si>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</si>
  <si>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</si>
  <si>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</si>
  <si>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</si>
  <si>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</si>
  <si>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</si>
  <si>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</si>
  <si>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</si>
  <si>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</si>
  <si>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</si>
  <si>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</si>
  <si>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</si>
  <si>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</si>
  <si>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</si>
  <si>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</si>
  <si>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</si>
  <si>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</si>
  <si>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</si>
  <si>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</si>
  <si>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</si>
  <si>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</si>
  <si>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</si>
  <si>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</si>
  <si>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</si>
  <si>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</si>
  <si>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</si>
  <si>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</si>
  <si>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</si>
  <si>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</si>
  <si>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</si>
  <si>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</si>
  <si>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</si>
  <si>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</si>
  <si>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</si>
  <si>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</si>
  <si>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</si>
  <si>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</si>
  <si>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</si>
  <si>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</si>
  <si>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</si>
  <si>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</si>
  <si>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</si>
  <si>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</si>
  <si>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</si>
  <si>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</si>
  <si>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</si>
  <si>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</si>
  <si>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</si>
  <si>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</si>
  <si>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</si>
  <si>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</si>
  <si>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</si>
  <si>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</si>
  <si>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</si>
  <si>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</si>
  <si>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</si>
  <si>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</si>
  <si>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</si>
  <si>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</si>
  <si>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</si>
  <si>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</si>
  <si>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</si>
  <si>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</si>
  <si>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</si>
  <si>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</si>
  <si>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</si>
  <si>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</si>
  <si>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</si>
  <si>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</si>
  <si>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</si>
  <si>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</si>
  <si>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</si>
  <si>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</si>
  <si>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</si>
  <si>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</si>
  <si>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</si>
  <si>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</si>
  <si>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</si>
  <si>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</si>
  <si>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</si>
  <si>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</si>
  <si>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</si>
  <si>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</si>
  <si>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</si>
  <si>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</si>
  <si>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</si>
  <si>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</si>
  <si>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</si>
  <si>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</si>
  <si>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</si>
  <si>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</si>
  <si>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</si>
  <si>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</si>
  <si>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</si>
  <si>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</si>
  <si>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</si>
  <si>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</si>
  <si>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</si>
  <si>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</si>
  <si>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</si>
  <si>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</si>
  <si>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</si>
  <si>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</si>
  <si>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</si>
  <si>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</si>
  <si>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</si>
  <si>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</si>
  <si>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</si>
  <si>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</si>
  <si>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</si>
  <si>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</si>
  <si>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</si>
  <si>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</si>
  <si>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</si>
  <si>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</si>
  <si>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</si>
  <si>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</si>
  <si>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</si>
  <si>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</si>
  <si>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</si>
  <si>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</si>
  <si>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</si>
  <si>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</si>
  <si>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</si>
  <si>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</si>
  <si>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</si>
  <si>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</si>
  <si>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</si>
  <si>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</si>
  <si>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</si>
  <si>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</si>
  <si>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</si>
  <si>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</si>
  <si>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</si>
  <si>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</si>
  <si>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</si>
  <si>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</si>
  <si>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</si>
  <si>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</si>
  <si>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</si>
  <si>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</si>
  <si>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</si>
  <si>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</si>
  <si>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</si>
  <si>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</si>
  <si>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</si>
  <si>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</si>
  <si>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</si>
  <si>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</si>
  <si>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</si>
  <si>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</si>
  <si>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</si>
  <si>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</si>
  <si>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</si>
  <si>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</si>
  <si>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</si>
  <si>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</si>
  <si>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</si>
  <si>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</si>
  <si>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</si>
  <si>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</si>
  <si>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</si>
  <si>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</si>
  <si>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</si>
  <si>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</si>
  <si>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</si>
  <si>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</si>
  <si>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</si>
  <si>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</si>
  <si>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</si>
  <si>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</si>
  <si>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</si>
  <si>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</si>
  <si>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</si>
  <si>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</si>
  <si>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</si>
  <si>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</si>
  <si>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</si>
  <si>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</si>
  <si>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</si>
  <si>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</si>
  <si>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</si>
  <si>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</si>
  <si>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</si>
  <si>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</si>
  <si>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</si>
  <si>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</si>
  <si>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</si>
  <si>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</si>
  <si>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</si>
  <si>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</si>
  <si>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</si>
  <si>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</si>
  <si>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</si>
  <si>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</si>
  <si>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</si>
  <si>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</si>
  <si>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</si>
  <si>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</si>
  <si>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</si>
  <si>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</si>
  <si>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</si>
  <si>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</si>
  <si>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</si>
  <si>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</si>
  <si>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</si>
  <si>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</si>
  <si>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</si>
  <si>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</si>
  <si>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</si>
  <si>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</si>
  <si>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</si>
  <si>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</si>
  <si>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</si>
  <si>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</si>
  <si>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</si>
  <si>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</si>
  <si>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</si>
  <si>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</si>
  <si>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</si>
  <si>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</si>
  <si>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</si>
  <si>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</si>
  <si>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</si>
  <si>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</si>
  <si>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</si>
  <si>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</si>
  <si>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</si>
  <si>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</si>
  <si>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</si>
  <si>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</si>
  <si>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</si>
  <si>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</si>
  <si>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</si>
  <si>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</si>
  <si>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</si>
  <si>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</si>
  <si>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</si>
  <si>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</si>
  <si>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</si>
  <si>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</si>
  <si>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</si>
  <si>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</si>
  <si>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</si>
  <si>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</si>
  <si>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</si>
  <si>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</si>
  <si>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</si>
  <si>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</si>
  <si>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</si>
  <si>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</si>
  <si>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</si>
  <si>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</si>
  <si>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</si>
  <si>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</si>
  <si>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</si>
  <si>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</si>
  <si>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</si>
  <si>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</si>
  <si>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</si>
  <si>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</si>
  <si>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</si>
  <si>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</si>
  <si>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</si>
  <si>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</si>
  <si>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</si>
  <si>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</si>
  <si>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</si>
  <si>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</si>
  <si>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</si>
  <si>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</si>
  <si>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</si>
  <si>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</si>
  <si>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</si>
  <si>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</si>
  <si>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</si>
  <si>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</si>
  <si>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</si>
  <si>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</si>
  <si>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</si>
  <si>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</si>
  <si>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</si>
  <si>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</si>
  <si>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</si>
  <si>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</si>
  <si>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</si>
  <si>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</si>
  <si>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</si>
  <si>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</si>
  <si>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</si>
  <si>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</si>
  <si>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</si>
  <si>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</si>
  <si>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</si>
  <si>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</si>
  <si>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</si>
  <si>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</si>
  <si>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</si>
  <si>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</si>
  <si>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</si>
  <si>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</si>
  <si>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</si>
  <si>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</si>
  <si>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</si>
  <si>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</si>
  <si>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</si>
  <si>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</si>
  <si>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</si>
  <si>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</si>
  <si>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</si>
  <si>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</si>
  <si>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</si>
  <si>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</si>
  <si>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</si>
  <si>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</si>
  <si>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</si>
  <si>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</si>
  <si>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</si>
  <si>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</si>
  <si>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</si>
  <si>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</si>
  <si>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</si>
  <si>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</si>
  <si>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</si>
  <si>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</si>
  <si>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</si>
  <si>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</si>
  <si>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</si>
  <si>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</si>
  <si>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</si>
  <si>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</si>
  <si>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</si>
  <si>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</si>
  <si>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</si>
  <si>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</si>
  <si>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</si>
  <si>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</si>
  <si>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</si>
  <si>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</si>
  <si>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</si>
  <si>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</si>
  <si>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</si>
  <si>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</si>
  <si>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</si>
  <si>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</si>
  <si>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</si>
  <si>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</si>
  <si>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</si>
  <si>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</si>
  <si>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</si>
  <si>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</si>
  <si>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</si>
  <si>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</si>
  <si>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</si>
  <si>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</si>
  <si>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</si>
  <si>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</si>
  <si>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</si>
  <si>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</si>
  <si>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</si>
  <si>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</si>
  <si>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</si>
  <si>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</si>
  <si>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</si>
  <si>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</si>
  <si>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</si>
  <si>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</si>
  <si>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</si>
  <si>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</si>
  <si>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</si>
  <si>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</si>
  <si>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</si>
  <si>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</si>
  <si>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</si>
  <si>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</si>
  <si>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</si>
  <si>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</si>
  <si>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</si>
  <si>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</si>
  <si>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</si>
  <si>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</si>
  <si>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</si>
  <si>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</si>
  <si>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</si>
  <si>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</si>
  <si>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</si>
  <si>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</si>
  <si>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</si>
  <si>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</si>
  <si>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</si>
  <si>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</si>
  <si>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</si>
  <si>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</si>
  <si>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</si>
  <si>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</si>
  <si>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</si>
  <si>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</si>
  <si>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</si>
  <si>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</si>
  <si>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</si>
  <si>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</si>
  <si>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</si>
  <si>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</si>
  <si>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</si>
  <si>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</si>
  <si>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</si>
  <si>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</si>
  <si>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</si>
  <si>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</si>
  <si>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</si>
  <si>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</si>
  <si>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</si>
  <si>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</si>
  <si>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</si>
  <si>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</si>
  <si>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</si>
  <si>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</si>
  <si>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</si>
  <si>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</si>
  <si>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</si>
  <si>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</si>
  <si>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</si>
  <si>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</si>
  <si>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</si>
  <si>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</si>
  <si>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</si>
  <si>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</si>
  <si>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</si>
  <si>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</si>
  <si>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</si>
  <si>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</si>
  <si>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</si>
  <si>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</si>
  <si>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</si>
  <si>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</si>
  <si>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</si>
  <si>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</si>
  <si>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</si>
  <si>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</si>
  <si>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</si>
  <si>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</si>
  <si>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</si>
  <si>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</si>
  <si>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</si>
  <si>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</si>
  <si>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</si>
  <si>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</si>
  <si>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</si>
  <si>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</si>
  <si>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</si>
  <si>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</si>
  <si>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</si>
  <si>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</si>
  <si>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</si>
  <si>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</si>
  <si>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</si>
  <si>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</si>
  <si>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</si>
  <si>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</si>
  <si>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</si>
  <si>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</si>
  <si>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</si>
  <si>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</si>
  <si>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</si>
  <si>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</si>
  <si>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</si>
  <si>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</si>
  <si>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</si>
  <si>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</si>
  <si>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</si>
  <si>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</si>
  <si>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</si>
  <si>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</si>
  <si>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</si>
  <si>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</si>
  <si>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</si>
  <si>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</si>
  <si>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</si>
  <si>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</si>
  <si>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</si>
  <si>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</si>
  <si>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</si>
  <si>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</si>
  <si>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</si>
  <si>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</si>
  <si>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</si>
  <si>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</si>
  <si>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</si>
  <si>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</si>
  <si>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</si>
  <si>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</si>
  <si>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</si>
  <si>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</si>
  <si>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</si>
  <si>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</si>
  <si>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</si>
  <si>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</si>
  <si>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</si>
  <si>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</si>
  <si>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</si>
  <si>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</si>
  <si>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</si>
  <si>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</si>
  <si>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</si>
  <si>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</si>
  <si>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</si>
  <si>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</si>
  <si>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</si>
  <si>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</si>
  <si>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</si>
  <si>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</si>
  <si>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</si>
  <si>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</si>
  <si>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</si>
  <si>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</si>
  <si>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</si>
  <si>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</si>
  <si>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</si>
  <si>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</si>
  <si>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</si>
  <si>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</si>
  <si>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</si>
  <si>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</si>
  <si>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</si>
  <si>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</si>
  <si>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</si>
  <si>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</si>
  <si>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</si>
  <si>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</si>
  <si>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</si>
  <si>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</si>
  <si>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</si>
  <si>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</si>
  <si>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</si>
  <si>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</si>
  <si>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</si>
  <si>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</si>
  <si>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</si>
  <si>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</si>
  <si>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</si>
  <si>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</si>
  <si>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</si>
  <si>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</si>
  <si>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</si>
  <si>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</si>
  <si>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</si>
  <si>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</si>
  <si>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</si>
  <si>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</si>
  <si>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</si>
  <si>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</si>
  <si>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</si>
  <si>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</si>
  <si>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</si>
  <si>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</si>
  <si>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</si>
  <si>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</si>
  <si>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</si>
  <si>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</si>
  <si>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</si>
  <si>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</si>
  <si>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</si>
  <si>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</si>
  <si>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</si>
  <si>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</si>
  <si>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</si>
  <si>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</si>
  <si>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</si>
  <si>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</si>
  <si>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</si>
  <si>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</si>
  <si>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</si>
  <si>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</si>
  <si>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</si>
  <si>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</si>
  <si>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</si>
  <si>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</si>
  <si>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</si>
  <si>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</si>
  <si>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</si>
  <si>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</si>
  <si>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</si>
  <si>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</si>
  <si>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</si>
  <si>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</si>
  <si>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</si>
  <si>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</si>
  <si>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</si>
  <si>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</si>
  <si>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</si>
  <si>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</si>
  <si>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</si>
  <si>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</si>
  <si>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</si>
  <si>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</si>
  <si>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</si>
  <si>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</si>
  <si>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</si>
  <si>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</si>
  <si>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</si>
  <si>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</si>
  <si>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</si>
  <si>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</si>
  <si>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</si>
  <si>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</si>
  <si>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</si>
  <si>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</si>
  <si>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</si>
  <si>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</si>
  <si>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</si>
  <si>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</si>
  <si>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</si>
  <si>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</si>
  <si>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</si>
  <si>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</si>
  <si>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</si>
  <si>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</si>
  <si>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</si>
  <si>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</si>
  <si>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</si>
  <si>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</si>
  <si>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</si>
  <si>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</si>
  <si>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</si>
  <si>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</si>
  <si>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</si>
  <si>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</si>
  <si>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</si>
  <si>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</si>
  <si>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</si>
  <si>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</si>
  <si>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</si>
  <si>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</si>
  <si>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</si>
  <si>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</si>
  <si>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</si>
  <si>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</si>
  <si>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</si>
  <si>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</si>
  <si>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</si>
  <si>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</si>
  <si>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</si>
  <si>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</si>
  <si>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</si>
  <si>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</si>
  <si>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</si>
  <si>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</si>
  <si>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</si>
  <si>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</si>
  <si>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</si>
  <si>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</si>
  <si>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</si>
  <si>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</si>
  <si>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</si>
  <si>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</si>
  <si>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</si>
  <si>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</si>
  <si>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</si>
  <si>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</si>
  <si>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</si>
  <si>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</si>
  <si>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</si>
  <si>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</si>
  <si>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</si>
  <si>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</si>
  <si>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</si>
  <si>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</si>
  <si>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</si>
  <si>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</si>
  <si>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</si>
  <si>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</si>
  <si>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</si>
  <si>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</si>
  <si>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</si>
  <si>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</si>
  <si>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</si>
  <si>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</si>
  <si>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</si>
  <si>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</si>
  <si>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</si>
  <si>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</si>
  <si>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</si>
  <si>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</si>
  <si>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</si>
  <si>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</si>
  <si>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</si>
  <si>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</si>
  <si>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</si>
  <si>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</si>
  <si>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</si>
  <si>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</si>
  <si>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</si>
  <si>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</si>
  <si>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</si>
  <si>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</si>
  <si>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</si>
  <si>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</si>
  <si>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</si>
  <si>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</si>
  <si>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</si>
  <si>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</si>
  <si>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</si>
  <si>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</si>
  <si>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</si>
  <si>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</si>
  <si>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</si>
  <si>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</si>
  <si>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</si>
  <si>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</si>
  <si>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</si>
  <si>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</si>
  <si>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</si>
  <si>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</si>
  <si>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</si>
  <si>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</si>
  <si>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</si>
  <si>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</si>
  <si>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</si>
  <si>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</si>
  <si>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</si>
  <si>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</si>
  <si>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</si>
  <si>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</si>
  <si>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</si>
  <si>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</si>
  <si>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</si>
  <si>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</si>
  <si>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</si>
  <si>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</si>
  <si>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</si>
  <si>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</si>
  <si>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</si>
  <si>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</si>
  <si>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</si>
  <si>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</si>
  <si>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</si>
  <si>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</si>
  <si>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</si>
  <si>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</si>
  <si>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</si>
  <si>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</si>
  <si>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</si>
  <si>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</si>
  <si>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</si>
  <si>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</si>
  <si>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</si>
  <si>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</si>
  <si>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</si>
  <si>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</si>
  <si>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</si>
  <si>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</si>
  <si>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</si>
  <si>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</si>
  <si>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</si>
  <si>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</si>
  <si>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</si>
  <si>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</si>
  <si>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</si>
  <si>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</si>
  <si>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</si>
  <si>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</si>
  <si>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</si>
  <si>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</si>
  <si>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</si>
  <si>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</si>
  <si>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</si>
  <si>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</si>
  <si>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</si>
  <si>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</si>
  <si>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</si>
  <si>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</si>
  <si>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</si>
  <si>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</si>
  <si>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</si>
  <si>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</si>
  <si>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</si>
  <si>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</si>
  <si>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</si>
  <si>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</si>
  <si>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</si>
  <si>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</si>
  <si>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</si>
  <si>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</si>
  <si>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</si>
  <si>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</si>
  <si>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</si>
  <si>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</si>
  <si>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</si>
  <si>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</si>
  <si>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</si>
  <si>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</si>
  <si>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</si>
  <si>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</si>
  <si>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</si>
  <si>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</si>
  <si>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</si>
  <si>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</si>
  <si>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</si>
  <si>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</si>
  <si>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</si>
  <si>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</si>
  <si>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</si>
  <si>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</si>
  <si>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</si>
  <si>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</si>
  <si>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</si>
  <si>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</si>
  <si>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</si>
  <si>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</si>
  <si>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</si>
  <si>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</si>
  <si>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</si>
  <si>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</si>
  <si>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</si>
  <si>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</si>
  <si>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</si>
  <si>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</si>
  <si>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</si>
  <si>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</si>
  <si>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</si>
  <si>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</si>
  <si>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</si>
  <si>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</si>
  <si>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</si>
  <si>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</si>
  <si>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</si>
  <si>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</si>
  <si>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</si>
  <si>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</si>
  <si>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</si>
  <si>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</si>
  <si>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</si>
  <si>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</si>
  <si>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</si>
  <si>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</si>
  <si>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</si>
  <si>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</si>
  <si>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</si>
  <si>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</si>
  <si>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</si>
  <si>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</si>
  <si>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</si>
  <si>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</si>
  <si>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</si>
  <si>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</si>
  <si>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</si>
  <si>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</si>
  <si>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</si>
  <si>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</si>
  <si>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</si>
  <si>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</si>
  <si>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</si>
  <si>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</si>
  <si>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</si>
  <si>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</si>
  <si>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</si>
  <si>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</si>
  <si>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</si>
  <si>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</si>
  <si>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</si>
  <si>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</si>
  <si>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</si>
  <si>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</si>
  <si>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</si>
  <si>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</si>
  <si>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</si>
  <si>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</si>
  <si>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</si>
  <si>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</si>
  <si>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</si>
  <si>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</si>
  <si>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</si>
  <si>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</si>
  <si>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</si>
  <si>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</si>
  <si>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</si>
  <si>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</si>
  <si>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</si>
  <si>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</si>
  <si>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</si>
  <si>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</si>
  <si>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</si>
  <si>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</si>
  <si>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</si>
  <si>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</si>
  <si>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</si>
  <si>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</si>
  <si>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</si>
  <si>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</si>
  <si>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</si>
  <si>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</si>
  <si>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</si>
  <si>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</si>
  <si>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</si>
  <si>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</si>
  <si>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</si>
  <si>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</si>
  <si>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</si>
  <si>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</si>
  <si>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</si>
  <si>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</si>
  <si>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</si>
  <si>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</si>
  <si>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</si>
  <si>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</si>
  <si>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</si>
  <si>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</si>
  <si>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</si>
  <si>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</si>
  <si>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</si>
  <si>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</si>
  <si>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</si>
  <si>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</si>
  <si>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</si>
  <si>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</si>
  <si>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</si>
  <si>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</si>
  <si>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</si>
  <si>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</si>
  <si>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</si>
  <si>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</si>
  <si>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</si>
  <si>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</si>
  <si>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</si>
  <si>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</si>
  <si>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</si>
  <si>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</si>
  <si>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</si>
  <si>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</si>
  <si>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</si>
  <si>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</si>
  <si>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</si>
  <si>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</si>
  <si>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</si>
  <si>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</si>
  <si>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</si>
  <si>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</si>
  <si>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</si>
  <si>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</si>
  <si>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</si>
  <si>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</si>
  <si>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</si>
  <si>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</si>
  <si>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</si>
  <si>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</si>
  <si>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</si>
  <si>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</si>
  <si>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</si>
  <si>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</si>
  <si>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</si>
  <si>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</si>
  <si>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</si>
  <si>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</si>
  <si>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</si>
  <si>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</si>
  <si>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</si>
  <si>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</si>
  <si>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</si>
  <si>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</si>
  <si>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</si>
  <si>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</si>
  <si>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</si>
  <si>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</si>
  <si>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</si>
  <si>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</si>
  <si>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</si>
  <si>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</si>
  <si>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</si>
  <si>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</si>
  <si>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</si>
  <si>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</si>
  <si>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</si>
  <si>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</si>
  <si>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</si>
  <si>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</si>
  <si>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</si>
  <si>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</si>
  <si>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</si>
  <si>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</si>
  <si>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</si>
  <si>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</si>
  <si>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</si>
  <si>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</si>
  <si>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</si>
  <si>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</si>
  <si>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</si>
  <si>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</si>
  <si>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</si>
  <si>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</si>
  <si>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</si>
  <si>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</si>
  <si>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</si>
  <si>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</si>
  <si>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</si>
  <si>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</si>
  <si>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</si>
  <si>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</si>
  <si>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</si>
  <si>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</si>
  <si>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</si>
  <si>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</si>
  <si>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</si>
  <si>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</si>
  <si>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</si>
  <si>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</si>
  <si>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</si>
  <si>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</si>
  <si>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</si>
  <si>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</si>
  <si>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</si>
  <si>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</si>
  <si>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</si>
  <si>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</si>
  <si>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</si>
  <si>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</si>
  <si>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</si>
  <si>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</si>
  <si>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</si>
  <si>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</si>
  <si>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</si>
  <si>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</si>
  <si>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</si>
  <si>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</si>
  <si>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</si>
  <si>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</si>
  <si>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</si>
  <si>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</si>
  <si>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</si>
  <si>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</si>
  <si>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</si>
  <si>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</si>
  <si>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</si>
  <si>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</si>
  <si>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</si>
  <si>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</si>
  <si>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</si>
  <si>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</si>
  <si>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</si>
  <si>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</si>
  <si>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</si>
  <si>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</si>
  <si>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</si>
  <si>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</si>
  <si>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</si>
  <si>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</si>
  <si>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</si>
  <si>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</si>
  <si>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</si>
  <si>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</si>
  <si>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</si>
  <si>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</si>
  <si>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</si>
  <si>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</si>
  <si>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</si>
  <si>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</si>
  <si>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</si>
  <si>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</si>
  <si>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</si>
  <si>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</si>
  <si>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</si>
  <si>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</si>
  <si>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</si>
  <si>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</si>
  <si>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</si>
  <si>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</si>
  <si>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</si>
  <si>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</si>
  <si>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</si>
  <si>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</si>
  <si>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</si>
  <si>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</si>
  <si>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</si>
  <si>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</si>
  <si>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</si>
  <si>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</si>
  <si>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</si>
  <si>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</si>
  <si>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</si>
  <si>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</si>
  <si>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</si>
  <si>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</si>
  <si>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</si>
  <si>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</si>
  <si>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</si>
  <si>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</si>
  <si>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</si>
  <si>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</si>
  <si>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</si>
  <si>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</si>
  <si>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</si>
  <si>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</si>
  <si>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</si>
  <si>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</si>
  <si>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</si>
  <si>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</si>
  <si>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</si>
  <si>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</si>
  <si>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</si>
  <si>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</si>
  <si>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</si>
  <si>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</si>
  <si>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</si>
  <si>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</si>
  <si>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</si>
  <si>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</si>
  <si>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</si>
  <si>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</si>
  <si>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</si>
  <si>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</si>
  <si>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</si>
  <si>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</si>
  <si>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</si>
  <si>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</si>
  <si>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</si>
  <si>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</si>
  <si>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</si>
  <si>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</si>
  <si>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</si>
  <si>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</si>
  <si>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</si>
  <si>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</si>
  <si>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</si>
  <si>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</si>
  <si>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</si>
  <si>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</si>
  <si>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</si>
  <si>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</si>
  <si>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</si>
  <si>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</si>
  <si>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</si>
  <si>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</si>
  <si>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</si>
  <si>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</si>
  <si>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</si>
  <si>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</si>
  <si>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</si>
  <si>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</si>
  <si>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</si>
  <si>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</si>
  <si>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</si>
  <si>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</si>
  <si>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</si>
  <si>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</si>
  <si>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</si>
  <si>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</si>
  <si>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</si>
  <si>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</si>
  <si>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</si>
  <si>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</si>
  <si>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</si>
  <si>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</si>
  <si>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</si>
  <si>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</si>
  <si>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</si>
  <si>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</si>
  <si>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</si>
  <si>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</si>
  <si>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</si>
  <si>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</si>
  <si>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</si>
  <si>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</si>
  <si>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</si>
  <si>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</si>
  <si>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</si>
  <si>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</si>
  <si>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</si>
  <si>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</si>
  <si>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</si>
  <si>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</si>
  <si>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</si>
  <si>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</si>
  <si>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</si>
  <si>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</si>
  <si>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</si>
  <si>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</si>
  <si>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</si>
  <si>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</si>
  <si>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</si>
  <si>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</si>
  <si>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</si>
  <si>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</si>
  <si>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</si>
  <si>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</si>
  <si>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</si>
  <si>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</si>
  <si>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</si>
  <si>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</si>
  <si>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</si>
  <si>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</si>
  <si>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</si>
  <si>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</si>
  <si>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</si>
  <si>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</si>
  <si>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</si>
  <si>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</si>
  <si>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</si>
  <si>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</si>
  <si>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</si>
  <si>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</si>
  <si>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</si>
  <si>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</si>
  <si>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</si>
  <si>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</si>
  <si>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</si>
  <si>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</si>
  <si>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</si>
  <si>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</si>
  <si>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</si>
  <si>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</si>
  <si>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</si>
  <si>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</si>
  <si>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</si>
  <si>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</si>
  <si>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</si>
  <si>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</si>
  <si>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</si>
  <si>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</si>
  <si>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</si>
  <si>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</si>
  <si>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</si>
  <si>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</si>
  <si>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</si>
  <si>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</si>
  <si>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</si>
  <si>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</si>
  <si>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</si>
  <si>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</si>
  <si>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</si>
  <si>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</si>
  <si>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</si>
  <si>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</si>
  <si>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</si>
  <si>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</si>
  <si>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</si>
  <si>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</si>
  <si>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</si>
  <si>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</si>
  <si>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</si>
  <si>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</si>
  <si>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</si>
  <si>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</si>
  <si>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</si>
  <si>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</si>
  <si>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</si>
  <si>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</si>
  <si>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</si>
  <si>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</si>
  <si>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</si>
  <si>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</si>
  <si>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</si>
  <si>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</si>
  <si>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</si>
  <si>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</si>
  <si>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</si>
  <si>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</si>
  <si>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</si>
  <si>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</si>
  <si>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</si>
  <si>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</si>
  <si>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</si>
  <si>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</si>
  <si>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</si>
  <si>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</si>
  <si>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</si>
  <si>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</si>
  <si>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</si>
  <si>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</si>
  <si>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</si>
  <si>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</si>
  <si>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</si>
  <si>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</si>
  <si>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</si>
  <si>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</si>
  <si>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</si>
  <si>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</si>
  <si>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</si>
  <si>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</si>
  <si>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</si>
  <si>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</si>
  <si>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</si>
  <si>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</si>
  <si>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</si>
  <si>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</si>
  <si>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</si>
  <si>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</si>
  <si>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</si>
  <si>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</si>
  <si>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</si>
  <si>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</si>
  <si>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</si>
  <si>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</si>
  <si>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</si>
  <si>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</si>
  <si>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</si>
  <si>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</si>
  <si>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</si>
  <si>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</si>
  <si>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</si>
  <si>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</si>
  <si>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</si>
  <si>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</si>
  <si>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</si>
  <si>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</si>
  <si>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</si>
  <si>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</si>
  <si>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</si>
  <si>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</si>
  <si>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</si>
  <si>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</si>
  <si>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</si>
  <si>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</si>
  <si>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</si>
  <si>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</si>
  <si>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</si>
  <si>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</si>
  <si>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</si>
  <si>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</si>
  <si>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</si>
  <si>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</si>
  <si>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</si>
  <si>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</si>
  <si>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</si>
  <si>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</si>
  <si>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</si>
  <si>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</si>
  <si>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</si>
  <si>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</si>
  <si>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</si>
  <si>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</si>
  <si>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</si>
  <si>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</si>
  <si>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</si>
  <si>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</si>
  <si>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</si>
  <si>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</si>
  <si>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</si>
  <si>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</si>
  <si>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</si>
  <si>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</si>
  <si>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</si>
  <si>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</si>
  <si>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</si>
  <si>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</si>
  <si>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</si>
  <si>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</si>
  <si>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</si>
  <si>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</si>
  <si>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</si>
  <si>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</si>
  <si>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</si>
  <si>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</si>
  <si>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</si>
  <si>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</si>
  <si>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</si>
  <si>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</si>
  <si>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</si>
  <si>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</si>
  <si>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</si>
  <si>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</si>
  <si>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</si>
  <si>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</si>
  <si>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</si>
  <si>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</si>
  <si>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</si>
  <si>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</si>
  <si>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</si>
  <si>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</si>
  <si>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</si>
  <si>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</si>
  <si>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</si>
  <si>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</si>
  <si>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</si>
  <si>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</si>
  <si>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</si>
  <si>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</si>
  <si>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</si>
  <si>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</si>
  <si>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</si>
  <si>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</si>
  <si>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</si>
  <si>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</si>
  <si>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</si>
  <si>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</si>
  <si>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</si>
  <si>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</si>
  <si>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</si>
  <si>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</si>
  <si>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</si>
  <si>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</si>
  <si>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</si>
  <si>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</si>
  <si>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</si>
  <si>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</si>
  <si>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</si>
  <si>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</si>
  <si>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</si>
  <si>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</si>
  <si>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</si>
  <si>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</si>
  <si>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</si>
  <si>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</si>
  <si>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</si>
  <si>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</si>
  <si>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</si>
  <si>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</si>
  <si>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</si>
  <si>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</si>
  <si>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</si>
  <si>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</si>
  <si>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</si>
  <si>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</si>
  <si>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</si>
  <si>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</si>
  <si>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</si>
  <si>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</si>
  <si>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</si>
  <si>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</si>
  <si>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</si>
  <si>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</si>
  <si>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</si>
  <si>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</si>
  <si>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</si>
  <si>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</si>
  <si>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</si>
  <si>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</si>
  <si>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</si>
  <si>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</si>
  <si>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</si>
  <si>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</si>
  <si>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</si>
  <si>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</si>
  <si>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</si>
  <si>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</si>
  <si>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</si>
  <si>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</si>
  <si>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</si>
  <si>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</si>
  <si>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</si>
  <si>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</si>
  <si>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</si>
  <si>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</si>
  <si>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</si>
  <si>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</si>
  <si>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</si>
  <si>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</si>
  <si>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</si>
  <si>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</si>
  <si>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</si>
  <si>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</si>
  <si>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</si>
  <si>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</si>
  <si>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</si>
  <si>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</si>
  <si>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</si>
  <si>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</si>
  <si>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</si>
  <si>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</si>
  <si>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</si>
  <si>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</si>
  <si>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</si>
  <si>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</si>
  <si>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</si>
  <si>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</si>
  <si>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</si>
  <si>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</si>
  <si>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</si>
  <si>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</si>
  <si>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</si>
  <si>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</si>
  <si>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</si>
  <si>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</si>
  <si>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</si>
  <si>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</si>
  <si>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</si>
  <si>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</si>
  <si>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</si>
  <si>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</si>
  <si>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</si>
  <si>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</si>
  <si>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</si>
  <si>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</si>
  <si>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</si>
  <si>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</si>
  <si>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</si>
  <si>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</si>
  <si>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</si>
  <si>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</si>
  <si>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</si>
  <si>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</si>
  <si>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</si>
  <si>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</si>
  <si>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</si>
  <si>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</si>
  <si>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</si>
  <si>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</si>
  <si>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</si>
  <si>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</si>
  <si>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</si>
  <si>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</si>
  <si>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</si>
  <si>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</si>
  <si>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</si>
  <si>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</si>
  <si>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</si>
  <si>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</si>
  <si>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</si>
  <si>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</si>
  <si>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</si>
  <si>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</si>
  <si>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</si>
  <si>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</si>
  <si>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</si>
  <si>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</si>
  <si>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</si>
  <si>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</si>
  <si>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</si>
  <si>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</si>
  <si>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</si>
  <si>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</si>
  <si>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</si>
  <si>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</si>
  <si>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</si>
  <si>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</si>
  <si>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</si>
  <si>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</si>
  <si>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</si>
  <si>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</si>
  <si>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</si>
  <si>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</si>
  <si>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</si>
  <si>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</si>
  <si>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</si>
  <si>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</si>
  <si>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</si>
  <si>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</si>
  <si>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</si>
  <si>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</si>
  <si>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</si>
  <si>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</si>
  <si>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</si>
  <si>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</si>
  <si>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</si>
  <si>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</si>
  <si>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</si>
  <si>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</si>
  <si>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</si>
  <si>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</si>
  <si>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</si>
  <si>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</si>
  <si>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</si>
  <si>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</si>
  <si>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</si>
  <si>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</si>
  <si>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</si>
  <si>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</si>
  <si>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</si>
  <si>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</si>
  <si>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</si>
  <si>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</si>
  <si>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</si>
  <si>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</si>
  <si>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</si>
  <si>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</si>
  <si>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</si>
  <si>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</si>
  <si>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</si>
  <si>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</si>
  <si>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</si>
  <si>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</si>
  <si>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</si>
  <si>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</si>
  <si>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</si>
  <si>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</si>
  <si>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</si>
  <si>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</si>
  <si>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</si>
  <si>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</si>
  <si>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</si>
  <si>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</si>
  <si>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</si>
  <si>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</si>
  <si>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</si>
  <si>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</si>
  <si>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</si>
  <si>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</si>
  <si>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</si>
  <si>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</si>
  <si>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</si>
  <si>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</si>
  <si>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</si>
  <si>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</si>
  <si>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</si>
  <si>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</si>
  <si>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</si>
  <si>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</si>
  <si>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</si>
  <si>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</si>
  <si>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</si>
  <si>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</si>
  <si>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</si>
  <si>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</si>
  <si>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</si>
  <si>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</si>
  <si>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</si>
  <si>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</si>
  <si>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</si>
  <si>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</si>
  <si>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</si>
  <si>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</si>
  <si>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</si>
  <si>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</si>
  <si>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</si>
  <si>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</si>
  <si>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</si>
  <si>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</si>
  <si>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</si>
  <si>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</si>
  <si>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</si>
  <si>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</si>
  <si>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</si>
  <si>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</si>
  <si>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</si>
  <si>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</si>
  <si>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</si>
  <si>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</si>
  <si>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</si>
  <si>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</si>
  <si>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</si>
  <si>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</si>
  <si>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</si>
  <si>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</si>
  <si>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</si>
  <si>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</si>
  <si>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</si>
  <si>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</si>
  <si>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</si>
  <si>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</si>
  <si>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</si>
  <si>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</si>
  <si>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</si>
  <si>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</si>
  <si>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</si>
  <si>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</si>
  <si>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</si>
  <si>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</si>
  <si>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</si>
  <si>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</si>
  <si>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</si>
  <si>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</si>
  <si>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</si>
  <si>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</si>
  <si>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</si>
  <si>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</si>
  <si>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</si>
  <si>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</si>
  <si>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</si>
  <si>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</si>
  <si>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</si>
  <si>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</si>
  <si>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</si>
  <si>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</si>
  <si>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</si>
  <si>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</si>
  <si>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</si>
  <si>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</si>
  <si>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</si>
  <si>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</si>
  <si>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</si>
  <si>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</si>
  <si>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</si>
  <si>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</si>
  <si>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</si>
  <si>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</si>
  <si>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</si>
  <si>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</si>
  <si>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</si>
  <si>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</si>
  <si>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</si>
  <si>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</si>
  <si>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</si>
  <si>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</si>
  <si>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</si>
  <si>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</si>
  <si>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</si>
  <si>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</si>
  <si>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</si>
  <si>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</si>
  <si>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</si>
  <si>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</si>
  <si>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</si>
  <si>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</si>
  <si>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</si>
  <si>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</si>
  <si>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</si>
  <si>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</si>
  <si>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</si>
  <si>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</si>
  <si>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</si>
  <si>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</si>
  <si>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</si>
  <si>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</si>
  <si>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</si>
  <si>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</si>
  <si>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</si>
  <si>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</si>
  <si>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</si>
  <si>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</si>
  <si>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</si>
  <si>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</si>
  <si>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</si>
  <si>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</si>
  <si>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</si>
  <si>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</si>
  <si>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</si>
  <si>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</si>
  <si>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</si>
  <si>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</si>
  <si>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</si>
  <si>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</si>
  <si>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</si>
  <si>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</si>
  <si>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</si>
  <si>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</si>
  <si>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</si>
  <si>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</si>
  <si>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</si>
  <si>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</si>
  <si>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</si>
  <si>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</si>
  <si>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</si>
  <si>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</si>
  <si>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</si>
  <si>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</si>
  <si>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</si>
  <si>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</si>
  <si>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</si>
  <si>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</si>
  <si>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</si>
  <si>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</si>
  <si>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</si>
  <si>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</si>
  <si>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</si>
  <si>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</si>
  <si>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</si>
  <si>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</si>
  <si>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</si>
  <si>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</si>
  <si>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</si>
  <si>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</si>
  <si>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</si>
  <si>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</si>
  <si>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</si>
  <si>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</si>
  <si>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</si>
  <si>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</si>
  <si>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</si>
  <si>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</si>
  <si>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</si>
  <si>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</si>
  <si>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</si>
  <si>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</si>
  <si>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</si>
  <si>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</si>
  <si>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</si>
  <si>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</si>
  <si>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</si>
  <si>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</si>
  <si>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</si>
  <si>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</si>
  <si>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</si>
  <si>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</si>
  <si>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</si>
  <si>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</si>
  <si>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</si>
  <si>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</si>
  <si>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</si>
  <si>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</si>
  <si>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</si>
  <si>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</si>
  <si>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</si>
  <si>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</si>
  <si>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</si>
  <si>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</si>
  <si>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</si>
  <si>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</si>
  <si>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</si>
  <si>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</si>
  <si>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</si>
  <si>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</si>
  <si>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</si>
  <si>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</si>
  <si>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</si>
  <si>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</si>
  <si>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</si>
  <si>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</si>
  <si>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</si>
  <si>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</si>
  <si>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</si>
  <si>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</si>
  <si>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</si>
  <si>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</si>
  <si>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</si>
  <si>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</si>
  <si>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</si>
  <si>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</si>
  <si>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</si>
  <si>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</si>
  <si>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</si>
  <si>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</si>
  <si>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</si>
  <si>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</si>
  <si>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</si>
  <si>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</si>
  <si>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</si>
  <si>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</si>
  <si>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</si>
  <si>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</si>
  <si>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</si>
  <si>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</si>
  <si>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</si>
  <si>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</si>
  <si>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</si>
  <si>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</si>
  <si>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</si>
  <si>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</si>
  <si>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</si>
  <si>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</si>
  <si>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</si>
  <si>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</si>
  <si>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</si>
  <si>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</si>
  <si>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</si>
  <si>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</si>
  <si>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</si>
  <si>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</si>
  <si>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</si>
  <si>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</si>
  <si>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</si>
  <si>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</si>
  <si>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</si>
  <si>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</si>
  <si>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</si>
  <si>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</si>
  <si>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</si>
  <si>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</si>
  <si>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</si>
  <si>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</si>
  <si>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</si>
  <si>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</si>
  <si>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</si>
  <si>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</si>
  <si>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</si>
  <si>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</si>
  <si>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</si>
  <si>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</si>
  <si>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</si>
  <si>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</si>
  <si>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</si>
  <si>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</si>
  <si>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</si>
  <si>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</si>
  <si>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</si>
  <si>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</si>
  <si>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</si>
  <si>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</si>
  <si>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</si>
  <si>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</si>
  <si>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</si>
  <si>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</si>
  <si>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</si>
  <si>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</si>
  <si>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</si>
  <si>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</si>
  <si>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</si>
  <si>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</si>
  <si>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</si>
  <si>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</si>
  <si>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</si>
  <si>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</si>
  <si>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</si>
  <si>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</si>
  <si>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</si>
  <si>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</si>
  <si>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</si>
  <si>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</si>
  <si>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</si>
  <si>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</si>
  <si>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</si>
  <si>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</si>
  <si>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</si>
  <si>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</si>
  <si>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</si>
  <si>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</si>
  <si>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</si>
  <si>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</si>
  <si>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</si>
  <si>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</si>
  <si>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</si>
  <si>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</si>
  <si>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</si>
  <si>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</si>
  <si>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</si>
  <si>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</si>
  <si>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</si>
  <si>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</si>
  <si>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</si>
  <si>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</si>
  <si>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</si>
  <si>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</si>
  <si>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</si>
  <si>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</si>
  <si>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</si>
  <si>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</si>
  <si>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</si>
  <si>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</si>
  <si>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</si>
  <si>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</si>
  <si>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</si>
  <si>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</si>
  <si>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</si>
  <si>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</si>
  <si>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</si>
  <si>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</si>
  <si>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</si>
  <si>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</si>
  <si>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</si>
  <si>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</si>
  <si>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</si>
  <si>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</si>
  <si>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</si>
  <si>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</si>
  <si>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</si>
  <si>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</si>
  <si>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</si>
  <si>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</si>
  <si>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</si>
  <si>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</si>
  <si>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</si>
  <si>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</si>
  <si>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</si>
  <si>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</si>
  <si>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</si>
  <si>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</si>
  <si>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</si>
  <si>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</si>
  <si>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</si>
  <si>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</si>
  <si>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</si>
  <si>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</si>
  <si>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</si>
  <si>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</si>
  <si>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</si>
  <si>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</si>
  <si>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</si>
  <si>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</si>
  <si>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</si>
  <si>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</si>
  <si>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</si>
  <si>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</si>
  <si>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</si>
  <si>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</si>
  <si>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</si>
  <si>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</si>
  <si>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</si>
  <si>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</si>
  <si>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</si>
  <si>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</si>
  <si>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</si>
  <si>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</si>
  <si>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</si>
  <si>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</si>
  <si>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</si>
  <si>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</si>
  <si>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</si>
  <si>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</si>
  <si>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</si>
  <si>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</si>
  <si>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</si>
  <si>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</si>
  <si>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</si>
  <si>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</si>
  <si>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</si>
  <si>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</si>
  <si>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</si>
  <si>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</si>
  <si>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</si>
  <si>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</si>
  <si>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</si>
  <si>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</si>
  <si>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</si>
  <si>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</si>
  <si>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</si>
  <si>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</si>
  <si>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</si>
  <si>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</si>
  <si>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</si>
  <si>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</si>
  <si>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</si>
  <si>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</si>
  <si>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</si>
  <si>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</si>
  <si>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</si>
  <si>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</si>
  <si>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</si>
  <si>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</si>
  <si>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</si>
  <si>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</si>
  <si>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</si>
  <si>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</si>
  <si>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</si>
  <si>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</si>
  <si>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</si>
  <si>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</si>
  <si>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</si>
  <si>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</si>
  <si>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</si>
  <si>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</si>
  <si>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</si>
  <si>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</si>
  <si>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</si>
  <si>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</si>
  <si>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</si>
  <si>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</si>
  <si>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</si>
  <si>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</si>
  <si>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</si>
  <si>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</si>
  <si>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</si>
  <si>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</si>
  <si>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</si>
  <si>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</si>
  <si>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</si>
  <si>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</si>
  <si>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</si>
  <si>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</si>
  <si>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</si>
  <si>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</si>
  <si>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</si>
  <si>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</si>
  <si>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</si>
  <si>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</si>
  <si>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</si>
  <si>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</si>
  <si>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</si>
  <si>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</si>
  <si>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</si>
  <si>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</si>
  <si>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</si>
  <si>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</si>
  <si>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</si>
  <si>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</si>
  <si>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</si>
  <si>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</si>
  <si>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</si>
  <si>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</si>
  <si>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</si>
  <si>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</si>
  <si>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</si>
  <si>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</si>
  <si>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</si>
  <si>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</si>
  <si>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</si>
  <si>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</si>
  <si>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</si>
  <si>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</si>
  <si>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</si>
  <si>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</si>
  <si>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</si>
  <si>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</si>
  <si>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</si>
  <si>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</si>
  <si>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</si>
  <si>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</si>
  <si>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</si>
  <si>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</si>
  <si>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</si>
  <si>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</si>
  <si>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</si>
  <si>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</si>
  <si>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</si>
  <si>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</si>
  <si>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</si>
  <si>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</si>
  <si>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</si>
  <si>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</si>
  <si>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</si>
  <si>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</si>
  <si>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</si>
  <si>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</si>
  <si>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</si>
  <si>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</si>
  <si>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</si>
  <si>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</si>
  <si>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</si>
  <si>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</si>
  <si>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</si>
  <si>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</si>
  <si>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</si>
  <si>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</si>
  <si>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</si>
  <si>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</si>
  <si>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</si>
  <si>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</si>
  <si>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</si>
  <si>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</si>
  <si>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</si>
  <si>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</si>
  <si>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</si>
  <si>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</si>
  <si>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</si>
  <si>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</si>
  <si>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</si>
  <si>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</si>
  <si>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</si>
  <si>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</si>
  <si>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</si>
  <si>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</si>
  <si>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</si>
  <si>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</si>
  <si>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</si>
  <si>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</si>
  <si>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</si>
  <si>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</si>
  <si>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</si>
  <si>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</si>
  <si>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</si>
  <si>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</si>
  <si>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</si>
  <si>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</si>
  <si>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</si>
  <si>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</si>
  <si>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</si>
  <si>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</si>
  <si>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</si>
  <si>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</si>
  <si>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</si>
  <si>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</si>
  <si>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</si>
  <si>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</si>
  <si>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</si>
  <si>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</si>
  <si>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</si>
  <si>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</si>
  <si>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</si>
  <si>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</si>
  <si>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</si>
  <si>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</si>
  <si>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</si>
  <si>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</si>
  <si>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</si>
  <si>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</si>
  <si>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</si>
  <si>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</si>
  <si>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</si>
  <si>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</si>
  <si>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</si>
  <si>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</si>
  <si>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</si>
  <si>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</si>
  <si>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</si>
  <si>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</si>
  <si>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</si>
  <si>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</si>
  <si>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</si>
  <si>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</si>
  <si>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</si>
  <si>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</si>
  <si>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</si>
  <si>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</si>
  <si>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</si>
  <si>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</si>
  <si>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</si>
  <si>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</si>
  <si>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</si>
  <si>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</si>
  <si>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</si>
  <si>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</si>
  <si>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</si>
  <si>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</si>
  <si>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</si>
  <si>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</si>
  <si>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</si>
  <si>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</si>
  <si>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</si>
  <si>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</si>
  <si>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</si>
  <si>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</si>
  <si>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</si>
  <si>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</si>
  <si>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</si>
  <si>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</si>
  <si>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</si>
  <si>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</si>
  <si>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</si>
  <si>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</si>
  <si>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</si>
  <si>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</si>
  <si>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</si>
  <si>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</si>
  <si>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</si>
  <si>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</si>
  <si>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</si>
  <si>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</si>
  <si>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</si>
  <si>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</si>
  <si>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</si>
  <si>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</si>
  <si>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</si>
  <si>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</si>
  <si>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</si>
  <si>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</si>
  <si>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</si>
  <si>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</si>
  <si>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</si>
  <si>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</si>
  <si>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</si>
  <si>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</si>
  <si>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</si>
  <si>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</si>
  <si>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</si>
  <si>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</si>
  <si>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</si>
  <si>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</si>
  <si>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</si>
  <si>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</si>
  <si>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</si>
  <si>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</si>
  <si>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</si>
  <si>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</si>
  <si>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</si>
  <si>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</si>
  <si>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</si>
  <si>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</si>
  <si>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</si>
  <si>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</si>
  <si>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</si>
  <si>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</si>
  <si>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</si>
  <si>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</si>
  <si>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</si>
  <si>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</si>
  <si>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</si>
  <si>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</si>
  <si>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</si>
  <si>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</si>
  <si>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</si>
  <si>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</si>
  <si>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</si>
  <si>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</si>
  <si>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</si>
  <si>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</si>
  <si>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</si>
  <si>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</si>
  <si>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</si>
  <si>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</si>
  <si>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</si>
  <si>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</si>
  <si>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</si>
  <si>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</si>
  <si>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</si>
  <si>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</si>
  <si>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</si>
  <si>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</si>
  <si>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</si>
  <si>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</si>
  <si>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</si>
  <si>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</si>
  <si>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</si>
  <si>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</si>
  <si>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</si>
  <si>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</si>
  <si>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</si>
  <si>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</si>
  <si>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</si>
  <si>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</si>
  <si>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</si>
  <si>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</si>
  <si>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</si>
  <si>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</si>
  <si>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</si>
  <si>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</si>
  <si>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</si>
  <si>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</si>
  <si>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</si>
  <si>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</si>
  <si>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</si>
  <si>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</si>
  <si>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</si>
  <si>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</si>
  <si>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</si>
  <si>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</si>
  <si>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</si>
  <si>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</si>
  <si>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</si>
  <si>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</si>
  <si>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</si>
  <si>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</si>
  <si>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</si>
  <si>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</si>
  <si>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</si>
  <si>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</si>
  <si>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</si>
  <si>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</si>
  <si>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</si>
  <si>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</si>
  <si>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</si>
  <si>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</si>
  <si>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</si>
  <si>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</si>
  <si>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</si>
  <si>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</si>
  <si>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</si>
  <si>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</si>
  <si>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</si>
  <si>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</si>
  <si>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</si>
  <si>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</si>
  <si>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</si>
  <si>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</si>
  <si>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</si>
  <si>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</si>
  <si>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</si>
  <si>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</si>
  <si>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</si>
  <si>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</si>
  <si>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</si>
  <si>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</si>
  <si>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</si>
  <si>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</si>
  <si>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</si>
  <si>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</si>
  <si>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</si>
  <si>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</si>
  <si>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</si>
  <si>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</si>
  <si>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</si>
  <si>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</si>
  <si>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</si>
  <si>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</si>
  <si>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</si>
  <si>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</si>
  <si>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</si>
  <si>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</si>
  <si>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</si>
  <si>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</si>
  <si>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</si>
  <si>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</si>
  <si>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</si>
  <si>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</si>
  <si>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</si>
  <si>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</si>
  <si>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</si>
  <si>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</si>
  <si>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</si>
  <si>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</si>
  <si>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</si>
  <si>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</si>
  <si>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</si>
  <si>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</si>
  <si>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</si>
  <si>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</si>
  <si>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</si>
  <si>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</si>
  <si>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</si>
  <si>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</si>
  <si>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</si>
  <si>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</si>
  <si>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</si>
  <si>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</si>
  <si>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</si>
  <si>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</si>
  <si>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</si>
  <si>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</si>
  <si>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</si>
  <si>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</si>
  <si>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</si>
  <si>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</si>
  <si>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</si>
  <si>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</si>
  <si>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</si>
  <si>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</si>
  <si>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</si>
  <si>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</si>
  <si>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</si>
  <si>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</si>
  <si>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</si>
  <si>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</si>
  <si>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</si>
  <si>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</si>
  <si>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</si>
  <si>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</si>
  <si>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</si>
  <si>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</si>
  <si>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</si>
  <si>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</si>
  <si>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</si>
  <si>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</si>
  <si>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</si>
  <si>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</si>
  <si>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</si>
  <si>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</si>
  <si>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</si>
  <si>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</si>
  <si>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</si>
  <si>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</si>
  <si>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</si>
  <si>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</si>
  <si>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</si>
  <si>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</si>
  <si>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</si>
  <si>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</si>
  <si>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</si>
  <si>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</si>
  <si>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</si>
  <si>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</si>
  <si>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</si>
  <si>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</si>
  <si>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</si>
  <si>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</si>
  <si>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</si>
  <si>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</si>
  <si>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</si>
  <si>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</si>
  <si>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</si>
  <si>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</si>
  <si>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</si>
  <si>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</si>
  <si>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</si>
  <si>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</si>
  <si>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</si>
  <si>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</si>
  <si>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</si>
  <si>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</si>
  <si>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</si>
  <si>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</si>
  <si>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</si>
  <si>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</si>
  <si>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</si>
  <si>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</si>
  <si>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</si>
  <si>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</si>
  <si>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</si>
  <si>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</si>
  <si>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</si>
  <si>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</si>
  <si>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</si>
  <si>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</si>
  <si>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</si>
  <si>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</si>
  <si>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</si>
  <si>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</si>
  <si>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</si>
  <si>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</si>
  <si>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</si>
  <si>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</si>
  <si>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</si>
  <si>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</si>
  <si>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</si>
  <si>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</si>
  <si>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</si>
  <si>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</si>
  <si>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</si>
  <si>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</si>
  <si>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</si>
  <si>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</si>
  <si>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</si>
  <si>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</si>
  <si>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</si>
  <si>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</si>
  <si>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</si>
  <si>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</si>
  <si>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</si>
  <si>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</si>
  <si>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</si>
  <si>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</si>
  <si>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</si>
  <si>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</si>
  <si>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</si>
  <si>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</si>
  <si>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</si>
  <si>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</si>
  <si>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</si>
  <si>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</si>
  <si>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</si>
  <si>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</si>
  <si>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</si>
  <si>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</si>
  <si>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</si>
  <si>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</si>
  <si>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</si>
  <si>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</si>
  <si>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</si>
  <si>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</si>
  <si>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</si>
  <si>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</si>
  <si>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</si>
  <si>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</si>
  <si>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</si>
  <si>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</si>
  <si>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</si>
  <si>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</si>
  <si>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</si>
  <si>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</si>
  <si>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</si>
  <si>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</si>
  <si>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</si>
  <si>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</si>
  <si>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</si>
  <si>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</si>
  <si>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</si>
  <si>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</si>
  <si>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</si>
  <si>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</si>
  <si>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</si>
  <si>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</si>
  <si>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</si>
  <si>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</si>
  <si>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</si>
  <si>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</si>
  <si>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</si>
  <si>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</si>
  <si>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</si>
  <si>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</si>
  <si>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</si>
  <si>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</si>
  <si>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</si>
  <si>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</si>
  <si>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</si>
  <si>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</si>
  <si>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</si>
  <si>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</si>
  <si>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</si>
  <si>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</si>
  <si>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</si>
  <si>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</si>
  <si>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</si>
  <si>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</si>
  <si>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</si>
  <si>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</si>
  <si>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</si>
  <si>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</si>
  <si>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</si>
  <si>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</si>
  <si>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</si>
  <si>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</si>
  <si>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</si>
  <si>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</si>
  <si>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</si>
  <si>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</si>
  <si>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</si>
  <si>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</si>
  <si>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</si>
  <si>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</si>
  <si>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</si>
  <si>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</si>
  <si>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</si>
  <si>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</si>
  <si>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</si>
  <si>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</si>
  <si>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</si>
  <si>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</si>
  <si>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</si>
  <si>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</si>
  <si>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</si>
  <si>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</si>
  <si>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</si>
  <si>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</si>
  <si>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</si>
  <si>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</si>
  <si>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</si>
  <si>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</si>
  <si>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</si>
  <si>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</si>
  <si>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</si>
  <si>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</si>
  <si>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</si>
  <si>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</si>
  <si>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</si>
  <si>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</si>
  <si>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</si>
  <si>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</si>
  <si>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</si>
  <si>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</si>
  <si>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</si>
  <si>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</si>
  <si>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</si>
  <si>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</si>
  <si>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</si>
  <si>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</si>
  <si>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</si>
  <si>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</si>
  <si>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</si>
  <si>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</si>
  <si>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</si>
  <si>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</si>
  <si>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</si>
  <si>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</si>
  <si>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</si>
  <si>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</si>
  <si>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</si>
  <si>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</si>
  <si>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</si>
  <si>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</si>
  <si>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</si>
  <si>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</si>
  <si>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</si>
  <si>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</si>
  <si>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</si>
  <si>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</si>
  <si>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</si>
  <si>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</si>
  <si>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</si>
  <si>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</si>
  <si>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</si>
  <si>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</si>
  <si>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</si>
  <si>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</si>
  <si>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</si>
  <si>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</si>
  <si>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</si>
  <si>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</si>
  <si>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</si>
  <si>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</si>
  <si>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</si>
  <si>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</si>
  <si>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</si>
  <si>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</si>
  <si>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</si>
  <si>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</si>
  <si>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</si>
  <si>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</si>
  <si>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</si>
  <si>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</si>
  <si>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</si>
  <si>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</si>
  <si>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</si>
  <si>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</si>
  <si>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</si>
  <si>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</si>
  <si>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</si>
  <si>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</si>
  <si>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</si>
  <si>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</si>
  <si>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</si>
  <si>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</si>
  <si>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</si>
  <si>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</si>
  <si>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</si>
  <si>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</si>
  <si>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</si>
  <si>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</si>
  <si>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</si>
  <si>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</si>
  <si>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</si>
  <si>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</si>
  <si>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</si>
  <si>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</si>
  <si>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</si>
  <si>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</si>
  <si>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</si>
  <si>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</si>
  <si>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</si>
  <si>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</si>
  <si>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</si>
  <si>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</si>
  <si>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</si>
  <si>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</si>
  <si>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</si>
  <si>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</si>
  <si>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</si>
  <si>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</si>
  <si>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</si>
  <si>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</si>
  <si>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</si>
  <si>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</si>
  <si>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</si>
  <si>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</si>
  <si>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</si>
  <si>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</si>
  <si>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</si>
  <si>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</si>
  <si>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</si>
  <si>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</si>
  <si>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</si>
  <si>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</si>
  <si>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</si>
  <si>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</si>
  <si>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</si>
  <si>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</si>
  <si>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</si>
  <si>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</si>
  <si>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</si>
  <si>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</si>
  <si>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</si>
  <si>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</si>
  <si>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</si>
  <si>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</si>
  <si>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</si>
  <si>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</si>
  <si>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</si>
  <si>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</si>
  <si>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</si>
  <si>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</si>
  <si>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</si>
  <si>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</si>
  <si>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</si>
  <si>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</si>
  <si>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</si>
  <si>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</si>
  <si>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</si>
  <si>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</si>
  <si>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</si>
  <si>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</si>
  <si>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</si>
  <si>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</si>
  <si>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</si>
  <si>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</si>
  <si>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</si>
  <si>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</si>
  <si>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</si>
  <si>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</si>
  <si>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</si>
  <si>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</si>
  <si>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</si>
  <si>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</si>
  <si>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</si>
  <si>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</si>
  <si>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</si>
  <si>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</si>
  <si>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</si>
  <si>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</si>
  <si>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</si>
  <si>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</si>
  <si>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</si>
  <si>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</si>
  <si>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</si>
  <si>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</si>
  <si>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</si>
  <si>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</si>
  <si>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</si>
  <si>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</si>
  <si>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</si>
  <si>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</si>
  <si>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</si>
  <si>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</si>
  <si>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</si>
  <si>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</si>
  <si>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</si>
  <si>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</si>
  <si>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</si>
  <si>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</si>
  <si>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</si>
  <si>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</si>
  <si>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</si>
  <si>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</si>
  <si>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</si>
  <si>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</si>
  <si>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</si>
  <si>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</si>
  <si>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</si>
  <si>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</si>
  <si>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</si>
  <si>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</si>
  <si>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</si>
  <si>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</si>
  <si>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</si>
  <si>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</si>
  <si>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</si>
  <si>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</si>
  <si>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</si>
  <si>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</si>
  <si>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</si>
  <si>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</si>
  <si>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</si>
  <si>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</si>
  <si>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</si>
  <si>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</si>
  <si>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</si>
  <si>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</si>
  <si>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</si>
  <si>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</si>
  <si>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</si>
  <si>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</si>
  <si>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</si>
  <si>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</si>
  <si>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</si>
  <si>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</si>
  <si>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</si>
  <si>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</si>
  <si>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</si>
  <si>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</si>
  <si>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</si>
  <si>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</si>
  <si>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</si>
  <si>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</si>
  <si>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</si>
  <si>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</si>
  <si>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</si>
  <si>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</si>
  <si>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</si>
  <si>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</si>
  <si>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</si>
  <si>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</si>
  <si>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</si>
  <si>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</si>
  <si>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</si>
  <si>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</si>
  <si>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</si>
  <si>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</si>
  <si>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</si>
  <si>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</si>
  <si>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</si>
  <si>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</si>
  <si>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</si>
  <si>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</si>
  <si>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</si>
  <si>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</si>
  <si>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</si>
  <si>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</si>
  <si>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</si>
  <si>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</si>
  <si>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</si>
  <si>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</si>
  <si>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</si>
  <si>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</si>
  <si>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</si>
  <si>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</si>
  <si>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</si>
  <si>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</si>
  <si>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</si>
  <si>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</si>
  <si>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</si>
  <si>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</si>
  <si>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</si>
  <si>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</si>
  <si>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</si>
  <si>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</si>
  <si>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</si>
  <si>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</si>
  <si>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</si>
  <si>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</si>
  <si>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</si>
  <si>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</si>
  <si>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</si>
  <si>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</si>
  <si>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</si>
  <si>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</si>
  <si>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</si>
  <si>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</si>
  <si>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</si>
  <si>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</si>
  <si>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</si>
  <si>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</si>
  <si>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</si>
  <si>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</si>
  <si>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</si>
  <si>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</si>
  <si>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</si>
  <si>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</si>
  <si>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</si>
  <si>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</si>
  <si>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</si>
  <si>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</si>
  <si>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</si>
  <si>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</si>
  <si>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</si>
  <si>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</si>
  <si>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</si>
  <si>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</si>
  <si>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</si>
  <si>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</si>
  <si>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</si>
  <si>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</si>
  <si>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</si>
  <si>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</si>
  <si>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</si>
  <si>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</si>
  <si>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</si>
  <si>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</si>
  <si>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</si>
  <si>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</si>
  <si>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</si>
  <si>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</si>
  <si>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</si>
  <si>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</si>
  <si>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</si>
  <si>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</si>
  <si>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</si>
  <si>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</si>
  <si>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</si>
  <si>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</si>
  <si>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</si>
  <si>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</si>
  <si>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</si>
  <si>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</si>
  <si>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</si>
  <si>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</si>
  <si>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</si>
  <si>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</si>
  <si>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</si>
  <si>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</si>
  <si>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</si>
  <si>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</si>
  <si>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</si>
  <si>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</si>
  <si>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</si>
  <si>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</si>
  <si>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</si>
  <si>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</si>
  <si>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</si>
  <si>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</si>
  <si>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</si>
  <si>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</si>
  <si>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</si>
  <si>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</si>
  <si>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</si>
  <si>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</si>
  <si>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</si>
  <si>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</si>
  <si>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</si>
  <si>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</si>
  <si>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</si>
  <si>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</si>
  <si>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</si>
  <si>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</si>
  <si>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</si>
  <si>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</si>
  <si>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</si>
  <si>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</si>
  <si>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</si>
  <si>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</si>
  <si>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</si>
  <si>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</si>
  <si>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</si>
  <si>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</si>
  <si>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</si>
  <si>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</si>
  <si>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</si>
  <si>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</si>
  <si>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</si>
  <si>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</si>
  <si>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</si>
  <si>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</si>
  <si>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</si>
  <si>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</si>
  <si>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</si>
  <si>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</si>
  <si>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</si>
  <si>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</si>
  <si>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</si>
  <si>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</si>
  <si>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</si>
  <si>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</si>
  <si>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</si>
  <si>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</si>
  <si>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</si>
  <si>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</si>
  <si>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</si>
  <si>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</si>
  <si>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</si>
  <si>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</si>
  <si>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</si>
  <si>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</si>
  <si>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</si>
  <si>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</si>
  <si>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</si>
  <si>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</si>
  <si>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</si>
  <si>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</si>
  <si>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</si>
  <si>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</si>
  <si>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</si>
  <si>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</si>
  <si>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</si>
  <si>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</si>
  <si>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</si>
  <si>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</si>
  <si>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</si>
  <si>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</si>
  <si>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</si>
  <si>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</si>
  <si>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</si>
  <si>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</si>
  <si>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</si>
  <si>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</si>
  <si>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</si>
  <si>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</si>
  <si>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</si>
  <si>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</si>
  <si>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</si>
  <si>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</si>
  <si>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</si>
  <si>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</si>
  <si>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</si>
  <si>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</si>
  <si>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</si>
  <si>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</si>
  <si>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</si>
  <si>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</si>
  <si>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</si>
  <si>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</si>
  <si>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</si>
  <si>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</si>
  <si>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</si>
  <si>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</si>
  <si>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</si>
  <si>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</si>
  <si>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</si>
  <si>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</si>
  <si>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</si>
  <si>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</si>
  <si>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</si>
  <si>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</si>
  <si>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</si>
  <si>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</si>
  <si>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</si>
  <si>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</si>
  <si>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</si>
  <si>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</si>
  <si>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</si>
  <si>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</si>
  <si>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</si>
  <si>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</si>
  <si>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</si>
  <si>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</si>
  <si>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</si>
  <si>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</si>
  <si>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</si>
  <si>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</si>
  <si>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</si>
  <si>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</si>
  <si>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</si>
  <si>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</si>
  <si>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</si>
  <si>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</si>
  <si>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</si>
  <si>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</si>
  <si>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</si>
  <si>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</si>
  <si>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</si>
  <si>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</si>
  <si>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</si>
  <si>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</si>
  <si>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</si>
  <si>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</si>
  <si>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</si>
  <si>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</si>
  <si>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</si>
  <si>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</si>
  <si>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</si>
  <si>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</si>
  <si>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</si>
  <si>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</si>
  <si>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</si>
  <si>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</si>
  <si>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</si>
  <si>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</si>
  <si>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</si>
  <si>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</si>
  <si>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</si>
  <si>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</si>
  <si>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</si>
  <si>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</si>
  <si>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</si>
  <si>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</si>
  <si>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</si>
  <si>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</si>
  <si>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</si>
  <si>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</si>
  <si>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</si>
  <si>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</si>
  <si>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</si>
  <si>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</si>
  <si>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</si>
  <si>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</si>
  <si>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</si>
  <si>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</si>
  <si>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</si>
  <si>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</si>
  <si>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</si>
  <si>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</si>
  <si>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</si>
  <si>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</si>
  <si>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</si>
  <si>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</si>
  <si>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</si>
  <si>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</si>
  <si>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</si>
  <si>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</si>
  <si>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</si>
  <si>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</si>
  <si>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</si>
  <si>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</si>
  <si>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</si>
  <si>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</si>
  <si>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</si>
  <si>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</si>
  <si>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</si>
  <si>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</si>
  <si>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</si>
  <si>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</si>
  <si>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</si>
  <si>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</si>
  <si>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</si>
  <si>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</si>
  <si>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</si>
  <si>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</si>
  <si>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</si>
  <si>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</si>
  <si>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</si>
  <si>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</si>
  <si>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</si>
  <si>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</si>
  <si>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</si>
  <si>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</si>
  <si>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</si>
  <si>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</si>
  <si>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</si>
  <si>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</si>
  <si>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</si>
  <si>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</si>
  <si>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</si>
  <si>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</si>
  <si>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</si>
  <si>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</si>
  <si>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</si>
  <si>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</si>
  <si>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</si>
  <si>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</si>
  <si>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</si>
  <si>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</si>
  <si>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</si>
  <si>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</si>
  <si>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</si>
  <si>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</si>
  <si>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</si>
  <si>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</si>
  <si>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</si>
  <si>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</si>
  <si>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</si>
  <si>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</si>
  <si>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</si>
  <si>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</si>
  <si>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</si>
  <si>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</si>
  <si>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</si>
  <si>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</si>
  <si>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</si>
  <si>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</si>
  <si>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</si>
  <si>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</si>
  <si>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</si>
  <si>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</si>
  <si>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</si>
  <si>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</si>
  <si>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</si>
  <si>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</si>
  <si>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</si>
  <si>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</si>
  <si>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</si>
  <si>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</si>
  <si>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</si>
  <si>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</si>
  <si>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</si>
  <si>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</si>
  <si>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</si>
  <si>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</si>
  <si>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</si>
  <si>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</si>
  <si>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</si>
  <si>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</si>
  <si>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</si>
  <si>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</si>
  <si>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</si>
  <si>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</si>
  <si>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</si>
  <si>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</si>
  <si>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</si>
  <si>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</si>
  <si>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</si>
  <si>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</si>
  <si>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</si>
  <si>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</si>
  <si>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</si>
  <si>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</si>
  <si>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</si>
  <si>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</si>
  <si>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</si>
  <si>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</si>
  <si>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</si>
  <si>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</si>
  <si>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</si>
  <si>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</si>
  <si>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</si>
  <si>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</si>
  <si>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</si>
  <si>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</si>
  <si>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</si>
  <si>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</si>
  <si>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</si>
  <si>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</si>
  <si>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</si>
  <si>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</si>
  <si>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</si>
  <si>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</si>
  <si>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</si>
  <si>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</si>
  <si>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</si>
  <si>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</si>
  <si>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</si>
  <si>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</si>
  <si>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</si>
  <si>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</si>
  <si>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</si>
  <si>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</si>
  <si>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</si>
  <si>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</si>
  <si>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</si>
  <si>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</si>
  <si>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</si>
  <si>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</si>
  <si>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</si>
  <si>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</si>
  <si>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</si>
  <si>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</si>
  <si>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</si>
  <si>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</si>
  <si>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</si>
  <si>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</si>
  <si>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</si>
  <si>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</si>
  <si>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</si>
  <si>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</si>
  <si>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</si>
  <si>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</si>
  <si>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</si>
  <si>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</si>
  <si>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</si>
  <si>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</si>
  <si>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</si>
  <si>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</si>
  <si>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</si>
  <si>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</si>
  <si>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</si>
  <si>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</si>
  <si>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</si>
  <si>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</si>
  <si>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</si>
  <si>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</si>
  <si>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</si>
  <si>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</si>
  <si>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</si>
  <si>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</si>
  <si>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</si>
  <si>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</si>
  <si>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</si>
  <si>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</si>
  <si>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</si>
  <si>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</si>
  <si>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</si>
  <si>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</si>
  <si>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</si>
  <si>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</si>
  <si>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</si>
  <si>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</si>
  <si>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</si>
  <si>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</si>
  <si>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</si>
  <si>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</si>
  <si>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</si>
  <si>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</si>
  <si>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</si>
  <si>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</si>
  <si>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</si>
  <si>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</si>
  <si>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</si>
  <si>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</si>
  <si>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</si>
  <si>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</si>
  <si>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</si>
  <si>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</si>
  <si>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</si>
  <si>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</si>
  <si>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</si>
  <si>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</si>
  <si>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</si>
  <si>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</si>
  <si>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</si>
  <si>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</si>
  <si>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</si>
  <si>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</si>
  <si>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</si>
  <si>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</si>
  <si>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</si>
  <si>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</si>
  <si>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</si>
  <si>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</si>
  <si>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</si>
  <si>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</si>
  <si>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</si>
  <si>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</si>
  <si>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</si>
  <si>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</si>
  <si>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</si>
  <si>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</si>
  <si>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</si>
  <si>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</si>
  <si>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</si>
  <si>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</si>
  <si>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</si>
  <si>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</si>
  <si>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</si>
  <si>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</si>
  <si>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</si>
  <si>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</si>
  <si>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</si>
  <si>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</si>
  <si>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</si>
  <si>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</si>
  <si>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</si>
  <si>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</si>
  <si>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</si>
  <si>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</si>
  <si>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</si>
  <si>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</si>
  <si>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</si>
  <si>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</si>
  <si>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</si>
  <si>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</si>
  <si>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</si>
  <si>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</si>
  <si>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</si>
  <si>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</si>
  <si>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</si>
  <si>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</si>
  <si>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</si>
  <si>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</si>
  <si>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</si>
  <si>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</si>
  <si>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</si>
  <si>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</si>
  <si>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</si>
  <si>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</si>
  <si>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</si>
  <si>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</si>
  <si>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</si>
  <si>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</si>
  <si>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</si>
  <si>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</si>
  <si>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</si>
  <si>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</si>
  <si>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</si>
  <si>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</si>
  <si>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</si>
  <si>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</si>
  <si>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</si>
  <si>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</si>
  <si>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</si>
  <si>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</si>
  <si>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</si>
  <si>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</si>
  <si>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</si>
  <si>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</si>
  <si>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</si>
  <si>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</si>
  <si>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</si>
  <si>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</si>
  <si>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</si>
  <si>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</si>
  <si>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</si>
  <si>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</si>
  <si>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</si>
  <si>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</si>
  <si>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</si>
  <si>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</si>
  <si>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</si>
  <si>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</si>
  <si>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</si>
  <si>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</si>
  <si>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</si>
  <si>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</si>
  <si>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</si>
  <si>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</si>
  <si>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</si>
  <si>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</si>
  <si>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</si>
  <si>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</si>
  <si>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</si>
  <si>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</si>
  <si>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</si>
  <si>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</si>
  <si>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</si>
  <si>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</si>
  <si>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</si>
  <si>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</si>
  <si>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</si>
  <si>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</si>
  <si>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</si>
  <si>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</si>
  <si>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</si>
  <si>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</si>
  <si>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</si>
  <si>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</si>
  <si>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</si>
  <si>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</si>
  <si>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</si>
  <si>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</si>
  <si>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</si>
  <si>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</si>
  <si>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</si>
  <si>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</si>
  <si>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</si>
  <si>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</si>
  <si>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</si>
  <si>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</si>
  <si>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</si>
  <si>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</si>
  <si>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</si>
  <si>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</si>
  <si>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</si>
  <si>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</si>
  <si>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</si>
  <si>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</si>
  <si>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</si>
  <si>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</si>
  <si>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</si>
  <si>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</si>
  <si>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</si>
  <si>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</si>
  <si>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</si>
  <si>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</si>
  <si>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</si>
  <si>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</si>
  <si>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</si>
  <si>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</si>
  <si>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</si>
  <si>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</si>
  <si>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</si>
  <si>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</si>
  <si>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</si>
  <si>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</si>
  <si>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</si>
  <si>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</si>
  <si>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</si>
  <si>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</si>
  <si>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</si>
  <si>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</si>
  <si>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</si>
  <si>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</si>
  <si>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</si>
  <si>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</si>
  <si>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</si>
  <si>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</si>
  <si>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</si>
  <si>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</si>
  <si>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</si>
  <si>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</si>
  <si>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</si>
  <si>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</si>
  <si>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</si>
  <si>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</si>
  <si>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</si>
  <si>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</si>
  <si>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</si>
  <si>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</si>
  <si>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</si>
  <si>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</si>
  <si>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</si>
  <si>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</si>
  <si>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</si>
  <si>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</si>
  <si>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</si>
  <si>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</si>
  <si>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</si>
  <si>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</si>
  <si>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</si>
  <si>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</si>
  <si>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</si>
  <si>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</si>
  <si>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</si>
  <si>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</si>
  <si>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</si>
  <si>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</si>
  <si>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</si>
  <si>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</si>
  <si>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</si>
  <si>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</si>
  <si>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</si>
  <si>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</si>
  <si>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</si>
  <si>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</si>
  <si>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</si>
  <si>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</si>
  <si>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</si>
  <si>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</si>
  <si>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</si>
  <si>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</si>
  <si>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</si>
  <si>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</si>
  <si>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</si>
  <si>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</si>
  <si>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</si>
  <si>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</si>
  <si>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</si>
  <si>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</si>
  <si>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</si>
  <si>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</si>
  <si>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</si>
  <si>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</si>
  <si>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</si>
  <si>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</si>
  <si>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</si>
  <si>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</si>
  <si>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</si>
  <si>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</si>
  <si>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</si>
  <si>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</si>
  <si>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</si>
  <si>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</si>
  <si>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</si>
  <si>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</si>
  <si>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</si>
  <si>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</si>
  <si>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</si>
  <si>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</si>
  <si>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</si>
  <si>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</si>
  <si>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</si>
  <si>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</si>
  <si>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</si>
  <si>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</si>
  <si>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</si>
  <si>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</si>
  <si>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</si>
  <si>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</si>
  <si>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</si>
  <si>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</si>
  <si>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</si>
  <si>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</si>
  <si>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</si>
  <si>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</si>
  <si>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</si>
  <si>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</si>
  <si>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</si>
  <si>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</si>
  <si>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</si>
  <si>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</si>
  <si>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</si>
  <si>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</si>
  <si>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</si>
  <si>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</si>
  <si>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</si>
  <si>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</si>
  <si>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</si>
  <si>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</si>
  <si>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</si>
  <si>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</si>
  <si>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</si>
  <si>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</si>
  <si>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</si>
  <si>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</si>
  <si>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</si>
  <si>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</si>
  <si>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</si>
  <si>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</si>
  <si>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</si>
  <si>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</si>
  <si>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</si>
  <si>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</si>
  <si>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</si>
  <si>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</si>
  <si>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</si>
  <si>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</si>
  <si>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</si>
  <si>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</si>
  <si>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</si>
  <si>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</si>
  <si>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</si>
  <si>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</si>
  <si>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</si>
  <si>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</si>
  <si>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</si>
  <si>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</si>
  <si>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</si>
  <si>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</si>
  <si>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</si>
  <si>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</si>
  <si>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</si>
  <si>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</si>
  <si>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</si>
  <si>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</si>
  <si>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</si>
  <si>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</si>
  <si>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</si>
  <si>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</si>
  <si>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</si>
  <si>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</si>
  <si>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</si>
  <si>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</si>
  <si>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</si>
  <si>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</si>
  <si>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</si>
  <si>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</si>
  <si>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</si>
  <si>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</si>
  <si>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</si>
  <si>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</si>
  <si>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</si>
  <si>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</si>
  <si>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</si>
  <si>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</si>
  <si>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</si>
  <si>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</si>
  <si>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</si>
  <si>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</si>
  <si>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</si>
  <si>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</si>
  <si>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</si>
  <si>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</si>
  <si>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</si>
  <si>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</si>
  <si>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</si>
  <si>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</si>
  <si>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</si>
  <si>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</si>
  <si>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</si>
  <si>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</si>
  <si>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</si>
  <si>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</si>
  <si>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</si>
  <si>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</si>
  <si>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</si>
  <si>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</si>
  <si>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</si>
  <si>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</si>
  <si>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</si>
  <si>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</si>
  <si>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</si>
  <si>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</si>
  <si>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</si>
  <si>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</si>
  <si>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</si>
  <si>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</si>
  <si>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</si>
  <si>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</si>
  <si>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</si>
  <si>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</si>
  <si>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</si>
  <si>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</si>
  <si>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</si>
  <si>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</si>
  <si>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</si>
  <si>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</si>
  <si>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</si>
  <si>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</si>
  <si>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</si>
  <si>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</si>
  <si>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</si>
  <si>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</si>
  <si>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</si>
  <si>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</si>
  <si>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</si>
  <si>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</si>
  <si>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</si>
  <si>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</si>
  <si>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</si>
  <si>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</si>
  <si>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</si>
  <si>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</si>
  <si>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</si>
  <si>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</si>
  <si>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</si>
  <si>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</si>
  <si>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</si>
  <si>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</si>
  <si>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</si>
  <si>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</si>
  <si>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</si>
  <si>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</si>
  <si>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</si>
  <si>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</si>
  <si>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</si>
  <si>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</si>
  <si>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</si>
  <si>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</si>
  <si>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</si>
  <si>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</si>
  <si>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</si>
  <si>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</si>
  <si>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</si>
  <si>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</si>
  <si>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</si>
  <si>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</si>
  <si>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</si>
  <si>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</si>
  <si>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</si>
  <si>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</si>
  <si>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</si>
  <si>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</si>
  <si>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</si>
  <si>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</si>
  <si>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</si>
  <si>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</si>
  <si>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</si>
  <si>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</si>
  <si>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</si>
  <si>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</si>
  <si>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</si>
  <si>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</si>
  <si>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</si>
  <si>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</si>
  <si>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</si>
  <si>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</si>
  <si>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</si>
  <si>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</si>
  <si>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</si>
  <si>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</si>
  <si>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</si>
  <si>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</si>
  <si>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</si>
  <si>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</si>
  <si>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</si>
  <si>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</si>
  <si>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</si>
  <si>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</si>
  <si>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</si>
  <si>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</si>
  <si>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</si>
  <si>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</si>
  <si>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</si>
  <si>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</si>
  <si>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</si>
  <si>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</si>
  <si>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</si>
  <si>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</si>
  <si>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</si>
  <si>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</si>
  <si>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</si>
  <si>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</si>
  <si>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</si>
  <si>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</si>
  <si>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</si>
  <si>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</si>
  <si>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</si>
  <si>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</si>
  <si>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</si>
  <si>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</si>
  <si>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</si>
  <si>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</si>
  <si>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</si>
  <si>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</si>
  <si>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</si>
  <si>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</si>
  <si>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</si>
  <si>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</si>
  <si>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</si>
  <si>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</si>
  <si>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</si>
  <si>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</si>
  <si>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</si>
  <si>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</si>
  <si>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</si>
  <si>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</si>
  <si>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</si>
  <si>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</si>
  <si>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</si>
  <si>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</si>
  <si>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</si>
  <si>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</si>
  <si>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</si>
  <si>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</si>
  <si>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</si>
  <si>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</si>
  <si>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</si>
  <si>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</si>
  <si>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</si>
  <si>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</si>
  <si>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</si>
  <si>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</si>
  <si>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</si>
  <si>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</si>
  <si>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</si>
  <si>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</si>
  <si>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</si>
  <si>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</si>
  <si>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</si>
  <si>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</si>
  <si>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</si>
  <si>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</si>
  <si>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</si>
  <si>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</si>
  <si>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</si>
  <si>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</si>
  <si>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</si>
  <si>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</si>
  <si>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</si>
  <si>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</si>
  <si>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</si>
  <si>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</si>
  <si>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</si>
  <si>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</si>
  <si>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</si>
  <si>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</si>
  <si>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</si>
  <si>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</si>
  <si>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</si>
  <si>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</si>
  <si>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</si>
  <si>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</si>
  <si>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</si>
  <si>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</si>
  <si>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</si>
  <si>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</si>
  <si>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</si>
  <si>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</si>
  <si>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</si>
  <si>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</si>
  <si>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</si>
  <si>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</si>
  <si>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</si>
  <si>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</si>
  <si>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</si>
  <si>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</si>
  <si>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</si>
  <si>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</si>
  <si>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</si>
  <si>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</si>
  <si>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</si>
  <si>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</si>
  <si>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</si>
  <si>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</si>
  <si>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</si>
  <si>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</si>
  <si>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</si>
  <si>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</si>
  <si>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</si>
  <si>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</si>
  <si>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</si>
  <si>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</si>
  <si>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</si>
  <si>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</si>
  <si>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</si>
  <si>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</si>
  <si>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</si>
  <si>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</si>
  <si>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</si>
  <si>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</si>
  <si>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</si>
  <si>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</si>
  <si>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</si>
  <si>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</si>
  <si>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</si>
  <si>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</si>
  <si>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</si>
  <si>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</si>
  <si>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</si>
  <si>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</si>
  <si>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</si>
  <si>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</si>
  <si>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</si>
  <si>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</si>
  <si>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</si>
  <si>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</si>
  <si>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</si>
  <si>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</si>
  <si>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</si>
  <si>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</si>
  <si>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</si>
  <si>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</si>
  <si>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</si>
  <si>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</si>
  <si>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</si>
  <si>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</si>
  <si>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</si>
  <si>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</si>
  <si>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</si>
  <si>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</si>
  <si>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</si>
  <si>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</si>
  <si>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</si>
  <si>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</si>
  <si>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</si>
  <si>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</si>
  <si>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</si>
  <si>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</si>
  <si>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</si>
  <si>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</si>
  <si>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</si>
  <si>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</si>
  <si>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</si>
  <si>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</si>
  <si>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</si>
  <si>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</si>
  <si>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</si>
  <si>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</si>
  <si>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</si>
  <si>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</si>
  <si>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</si>
  <si>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</si>
  <si>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</si>
  <si>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</si>
  <si>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</si>
  <si>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</si>
  <si>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</si>
  <si>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</si>
  <si>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</si>
  <si>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</si>
  <si>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</si>
  <si>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</si>
  <si>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</si>
  <si>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</si>
  <si>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</si>
  <si>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</si>
  <si>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</si>
  <si>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</si>
  <si>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</si>
  <si>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</si>
  <si>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</si>
  <si>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</si>
  <si>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</si>
  <si>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</si>
  <si>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</si>
  <si>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</si>
  <si>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</si>
  <si>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</si>
  <si>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</si>
  <si>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</si>
  <si>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</si>
  <si>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</si>
  <si>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</si>
  <si>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</si>
  <si>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</si>
  <si>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</si>
  <si>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</si>
  <si>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</si>
  <si>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</si>
  <si>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</si>
  <si>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</si>
  <si>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</si>
  <si>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</si>
  <si>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</si>
  <si>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</si>
  <si>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</si>
  <si>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</si>
  <si>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</si>
  <si>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</si>
  <si>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</si>
  <si>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</si>
  <si>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</si>
  <si>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</si>
  <si>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</si>
  <si>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</si>
  <si>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</si>
  <si>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</si>
  <si>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</si>
  <si>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</si>
  <si>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</si>
  <si>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</si>
  <si>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</si>
  <si>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</si>
  <si>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</si>
  <si>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</si>
  <si>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</si>
  <si>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</si>
  <si>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</si>
  <si>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</si>
  <si>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</si>
  <si>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</si>
  <si>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</si>
  <si>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</si>
  <si>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</si>
  <si>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</si>
  <si>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</si>
  <si>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</si>
  <si>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</si>
  <si>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</si>
  <si>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</si>
  <si>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</si>
  <si>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</si>
  <si>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</si>
  <si>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</si>
  <si>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</si>
  <si>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</si>
  <si>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</si>
  <si>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</si>
  <si>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</si>
  <si>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</si>
  <si>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</si>
  <si>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</si>
  <si>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</si>
  <si>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</si>
  <si>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</si>
  <si>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</si>
  <si>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</si>
  <si>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</si>
  <si>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</si>
  <si>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</si>
  <si>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</si>
  <si>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</si>
  <si>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</si>
  <si>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</si>
  <si>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</si>
  <si>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</si>
  <si>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</si>
  <si>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</si>
  <si>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</si>
  <si>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</si>
  <si>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</si>
  <si>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</si>
  <si>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</si>
  <si>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</si>
  <si>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</si>
  <si>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</si>
  <si>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</si>
  <si>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</si>
  <si>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</si>
  <si>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</si>
  <si>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</si>
  <si>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</si>
  <si>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</si>
  <si>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</si>
  <si>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</si>
  <si>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</si>
  <si>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</si>
  <si>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</si>
  <si>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</si>
  <si>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</si>
  <si>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</si>
  <si>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</si>
  <si>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</si>
  <si>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</si>
  <si>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</si>
  <si>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</si>
  <si>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</si>
  <si>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</si>
  <si>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</si>
  <si>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</si>
  <si>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</si>
  <si>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</si>
  <si>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</si>
  <si>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</si>
  <si>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</si>
  <si>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</si>
  <si>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</si>
  <si>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</si>
  <si>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</si>
  <si>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</si>
  <si>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</si>
  <si>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</si>
  <si>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</si>
  <si>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</si>
  <si>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</si>
  <si>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</si>
  <si>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</si>
  <si>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</si>
  <si>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</si>
  <si>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</si>
  <si>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</si>
  <si>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</si>
  <si>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</si>
  <si>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</si>
  <si>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</si>
  <si>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</si>
  <si>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</si>
  <si>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</si>
  <si>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</si>
  <si>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</si>
  <si>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</si>
  <si>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</si>
  <si>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</si>
  <si>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</si>
  <si>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</si>
  <si>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</si>
  <si>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</si>
  <si>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</si>
  <si>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</si>
  <si>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</si>
  <si>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</si>
  <si>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</si>
  <si>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</si>
  <si>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</si>
  <si>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</si>
  <si>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</si>
  <si>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</si>
  <si>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</si>
  <si>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</si>
  <si>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</si>
  <si>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</si>
  <si>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</si>
  <si>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</si>
  <si>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</si>
  <si>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</si>
  <si>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</si>
  <si>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</si>
  <si>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</si>
  <si>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</si>
  <si>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</si>
  <si>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</si>
  <si>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</si>
  <si>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</si>
  <si>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</si>
  <si>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</si>
  <si>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</si>
  <si>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</si>
  <si>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</si>
  <si>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</si>
  <si>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</si>
  <si>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</si>
  <si>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</si>
  <si>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</si>
  <si>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</si>
  <si>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</si>
  <si>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</si>
  <si>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</si>
  <si>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</si>
  <si>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</si>
  <si>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</si>
  <si>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</si>
  <si>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</si>
  <si>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</si>
  <si>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</si>
  <si>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</si>
  <si>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</si>
  <si>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</si>
  <si>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</si>
  <si>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</si>
  <si>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</si>
  <si>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</si>
  <si>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</si>
  <si>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</si>
  <si>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</si>
  <si>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</si>
  <si>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</si>
  <si>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</si>
  <si>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</si>
  <si>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</si>
  <si>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</si>
  <si>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</si>
  <si>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</si>
  <si>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</si>
  <si>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</si>
  <si>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</si>
  <si>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</si>
  <si>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</si>
  <si>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</si>
  <si>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</si>
  <si>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</si>
  <si>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</si>
  <si>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</si>
  <si>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</si>
  <si>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</si>
  <si>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</si>
  <si>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</si>
  <si>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</si>
  <si>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</si>
  <si>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</si>
  <si>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</si>
  <si>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</si>
  <si>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</si>
  <si>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</si>
  <si>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</si>
  <si>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</si>
  <si>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</si>
  <si>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</si>
  <si>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</si>
  <si>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</si>
  <si>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</si>
  <si>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</si>
  <si>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</si>
  <si>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</si>
  <si>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</si>
  <si>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</si>
  <si>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</si>
  <si>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</si>
  <si>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</si>
  <si>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</si>
  <si>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</si>
  <si>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</si>
  <si>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</si>
  <si>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</si>
  <si>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</si>
  <si>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</si>
  <si>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</si>
  <si>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</si>
  <si>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</si>
  <si>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</si>
  <si>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</si>
  <si>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</si>
  <si>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</si>
  <si>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</si>
  <si>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</si>
  <si>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</si>
  <si>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</si>
  <si>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</si>
  <si>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</si>
  <si>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</si>
  <si>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</si>
  <si>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</si>
  <si>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</si>
  <si>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</si>
  <si>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</si>
  <si>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</si>
  <si>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</si>
  <si>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</si>
  <si>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</si>
  <si>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</si>
  <si>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</si>
  <si>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</si>
  <si>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</si>
  <si>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</si>
  <si>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</si>
  <si>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</si>
  <si>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</si>
  <si>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</si>
  <si>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</si>
  <si>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</si>
  <si>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</si>
  <si>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</si>
  <si>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</si>
  <si>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</si>
  <si>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</si>
  <si>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</si>
  <si>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</si>
  <si>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</si>
  <si>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</si>
  <si>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</si>
  <si>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</si>
  <si>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</si>
  <si>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</si>
  <si>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</si>
  <si>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</si>
  <si>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</si>
  <si>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</si>
  <si>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</si>
  <si>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</si>
  <si>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</si>
  <si>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</si>
  <si>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</si>
  <si>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</si>
  <si>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</si>
  <si>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</si>
  <si>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</si>
  <si>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</si>
  <si>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</si>
  <si>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</si>
  <si>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</si>
  <si>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</si>
  <si>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</si>
  <si>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</si>
  <si>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</si>
  <si>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</si>
  <si>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</si>
  <si>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</si>
  <si>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</si>
  <si>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</si>
  <si>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</si>
  <si>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</si>
  <si>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</si>
  <si>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</si>
  <si>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</si>
  <si>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</si>
  <si>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</si>
  <si>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</si>
  <si>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</si>
  <si>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</si>
  <si>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</si>
  <si>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</si>
  <si>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</si>
  <si>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</si>
  <si>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</si>
  <si>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</si>
  <si>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</si>
  <si>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</si>
  <si>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</si>
  <si>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</si>
  <si>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</si>
  <si>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</si>
  <si>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</si>
  <si>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</si>
  <si>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</si>
  <si>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</si>
  <si>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</si>
  <si>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</si>
  <si>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</si>
  <si>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</si>
  <si>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</si>
  <si>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</si>
  <si>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</si>
  <si>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</si>
  <si>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</si>
  <si>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</si>
  <si>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</si>
  <si>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</si>
  <si>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</si>
  <si>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</si>
  <si>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</si>
  <si>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</si>
  <si>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</si>
  <si>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</si>
  <si>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</si>
  <si>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</si>
  <si>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</si>
  <si>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</si>
  <si>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</si>
  <si>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</si>
  <si>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</si>
  <si>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</si>
  <si>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</si>
  <si>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</si>
  <si>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</si>
  <si>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</si>
  <si>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</si>
  <si>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</si>
  <si>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</si>
  <si>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</si>
  <si>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</si>
  <si>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</si>
  <si>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</si>
  <si>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</si>
  <si>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</si>
  <si>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</si>
  <si>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</si>
  <si>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</si>
  <si>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</si>
  <si>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</si>
  <si>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</si>
  <si>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</si>
  <si>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</si>
  <si>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</si>
  <si>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</si>
  <si>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</si>
  <si>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</si>
  <si>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</si>
  <si>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</si>
  <si>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</si>
  <si>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</si>
  <si>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</si>
  <si>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</si>
  <si>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</si>
  <si>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</si>
  <si>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</si>
  <si>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</si>
  <si>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</si>
  <si>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</si>
  <si>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</si>
  <si>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</si>
  <si>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</si>
  <si>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</si>
  <si>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</si>
  <si>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</si>
  <si>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</si>
  <si>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</si>
  <si>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</si>
  <si>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</si>
  <si>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</si>
  <si>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</si>
  <si>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</si>
  <si>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</si>
  <si>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</si>
  <si>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</si>
  <si>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</si>
  <si>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</si>
  <si>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</si>
  <si>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</si>
  <si>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</si>
  <si>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</si>
  <si>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</si>
  <si>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</si>
  <si>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</si>
  <si>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</si>
  <si>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</si>
  <si>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</si>
  <si>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</si>
  <si>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</si>
  <si>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</si>
  <si>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</si>
  <si>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</si>
  <si>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</si>
  <si>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</si>
  <si>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</si>
  <si>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</si>
  <si>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</si>
  <si>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</si>
  <si>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</si>
  <si>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</si>
  <si>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</si>
  <si>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</si>
  <si>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</si>
  <si>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</si>
  <si>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</si>
  <si>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</si>
  <si>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</si>
  <si>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</si>
  <si>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</si>
  <si>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</si>
  <si>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</si>
  <si>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</si>
  <si>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</si>
  <si>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</si>
  <si>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</si>
  <si>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</si>
  <si>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</si>
  <si>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</si>
  <si>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</si>
  <si>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</si>
  <si>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</si>
  <si>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</si>
  <si>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</si>
  <si>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</si>
  <si>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</si>
  <si>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</si>
  <si>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</si>
  <si>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</si>
  <si>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</si>
  <si>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</si>
  <si>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</si>
  <si>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</si>
  <si>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</si>
  <si>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</si>
  <si>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</si>
  <si>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</si>
  <si>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</si>
  <si>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</si>
  <si>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</si>
  <si>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</si>
  <si>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</si>
  <si>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</si>
  <si>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</si>
  <si>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</si>
  <si>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</si>
  <si>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</si>
  <si>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</si>
  <si>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</si>
  <si>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</si>
  <si>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</si>
  <si>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</si>
  <si>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</si>
  <si>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</si>
  <si>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</si>
  <si>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</si>
  <si>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</si>
  <si>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</si>
  <si>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</si>
  <si>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</si>
  <si>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</si>
  <si>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</si>
  <si>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</si>
  <si>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</si>
  <si>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</si>
  <si>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</si>
  <si>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</si>
  <si>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</si>
  <si>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</si>
  <si>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</si>
  <si>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</si>
  <si>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</si>
  <si>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</si>
  <si>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</si>
  <si>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</si>
  <si>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</si>
  <si>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</si>
  <si>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</si>
  <si>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</si>
  <si>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</si>
  <si>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</si>
  <si>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</si>
  <si>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</si>
  <si>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</si>
  <si>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</si>
  <si>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</si>
  <si>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</si>
  <si>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</si>
  <si>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</si>
  <si>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</si>
  <si>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</si>
  <si>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</si>
  <si>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</si>
  <si>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</si>
  <si>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</si>
  <si>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</si>
  <si>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</si>
  <si>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</si>
  <si>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</si>
  <si>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</si>
  <si>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</si>
  <si>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</si>
  <si>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</si>
  <si>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</si>
  <si>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</si>
  <si>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</si>
  <si>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</si>
  <si>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</si>
  <si>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</si>
  <si>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</si>
  <si>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</si>
  <si>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</si>
  <si>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</si>
  <si>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</si>
  <si>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</si>
  <si>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</si>
  <si>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</si>
  <si>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</si>
  <si>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</si>
  <si>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</si>
  <si>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</si>
  <si>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</si>
  <si>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</si>
  <si>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</si>
  <si>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</si>
  <si>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</si>
  <si>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</si>
  <si>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</si>
  <si>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</si>
  <si>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</si>
  <si>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</si>
  <si>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</si>
  <si>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</si>
  <si>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</si>
  <si>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</si>
  <si>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</si>
  <si>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</si>
  <si>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</si>
  <si>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</si>
  <si>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</si>
  <si>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</si>
  <si>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</si>
  <si>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</si>
  <si>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</si>
  <si>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</si>
  <si>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</si>
  <si>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</si>
  <si>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</si>
  <si>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</si>
  <si>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</si>
  <si>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</si>
  <si>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</si>
  <si>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</si>
  <si>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</si>
  <si>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</si>
  <si>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</si>
  <si>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</si>
  <si>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</si>
  <si>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</si>
  <si>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</si>
  <si>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</si>
  <si>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</si>
  <si>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</si>
  <si>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</si>
  <si>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</si>
  <si>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</si>
  <si>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</si>
  <si>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</si>
  <si>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</si>
  <si>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</si>
  <si>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</si>
  <si>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</si>
  <si>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</si>
  <si>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</si>
  <si>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</si>
  <si>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</si>
  <si>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</si>
  <si>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</si>
  <si>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</si>
  <si>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</si>
  <si>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</si>
  <si>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</si>
  <si>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</si>
  <si>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</si>
  <si>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</si>
  <si>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</si>
  <si>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</si>
  <si>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</si>
  <si>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</si>
  <si>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</si>
  <si>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</si>
  <si>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</si>
  <si>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</si>
  <si>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</si>
  <si>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</si>
  <si>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</si>
  <si>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</si>
  <si>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</si>
  <si>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</si>
  <si>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</si>
  <si>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</si>
  <si>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</si>
  <si>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</si>
  <si>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</si>
  <si>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</si>
  <si>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</si>
  <si>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</si>
  <si>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</si>
  <si>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</si>
  <si>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</si>
  <si>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</si>
  <si>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</si>
  <si>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</si>
  <si>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</si>
  <si>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</si>
  <si>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</si>
  <si>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</si>
  <si>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</si>
  <si>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</si>
  <si>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</si>
  <si>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</si>
  <si>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</si>
  <si>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</si>
  <si>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</si>
  <si>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</si>
  <si>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</si>
  <si>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</si>
  <si>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</si>
  <si>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</si>
  <si>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</si>
  <si>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</si>
  <si>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</si>
  <si>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</si>
  <si>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</si>
  <si>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</si>
  <si>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</si>
  <si>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</si>
  <si>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</si>
  <si>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</si>
  <si>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</si>
  <si>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</si>
  <si>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</si>
  <si>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</si>
  <si>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</si>
  <si>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</si>
  <si>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</si>
  <si>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</si>
  <si>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</si>
  <si>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</si>
  <si>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</si>
  <si>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</si>
  <si>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</si>
  <si>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</si>
  <si>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</si>
  <si>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</si>
  <si>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</si>
  <si>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</si>
  <si>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</si>
  <si>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</si>
  <si>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</si>
  <si>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</si>
  <si>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</si>
  <si>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</si>
  <si>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</si>
  <si>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</si>
  <si>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</si>
  <si>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</si>
  <si>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</si>
  <si>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</si>
  <si>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</si>
  <si>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</si>
  <si>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</si>
  <si>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</si>
  <si>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</si>
  <si>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</si>
  <si>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</si>
  <si>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</si>
  <si>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</si>
  <si>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</si>
  <si>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</si>
  <si>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</si>
  <si>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</si>
  <si>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</si>
  <si>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</si>
  <si>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</si>
  <si>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</si>
  <si>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</si>
  <si>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</si>
  <si>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</si>
  <si>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</si>
  <si>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</si>
  <si>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</si>
  <si>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</si>
  <si>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</si>
  <si>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</si>
  <si>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</si>
  <si>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</si>
  <si>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</si>
  <si>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</si>
  <si>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</si>
  <si>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</si>
  <si>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</si>
  <si>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</si>
  <si>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</si>
  <si>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</si>
  <si>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</si>
  <si>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</si>
  <si>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</si>
  <si>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</si>
  <si>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</si>
  <si>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</si>
  <si>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</si>
  <si>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</si>
  <si>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</si>
  <si>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</si>
  <si>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</si>
  <si>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</si>
  <si>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</si>
  <si>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</si>
  <si>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</si>
  <si>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</si>
  <si>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</si>
  <si>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</si>
  <si>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</si>
  <si>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</si>
  <si>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</si>
  <si>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</si>
  <si>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</si>
  <si>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</si>
  <si>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</si>
  <si>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</si>
  <si>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</si>
  <si>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</si>
  <si>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</si>
  <si>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</si>
  <si>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</si>
  <si>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</si>
  <si>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</si>
  <si>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</si>
  <si>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</si>
  <si>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</si>
  <si>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</si>
  <si>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</si>
  <si>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</si>
  <si>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</si>
  <si>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</si>
  <si>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</si>
  <si>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</si>
  <si>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</si>
  <si>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</si>
  <si>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</si>
  <si>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</si>
  <si>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</si>
  <si>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</si>
  <si>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</si>
  <si>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</si>
  <si>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</si>
  <si>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</si>
  <si>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</si>
  <si>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</si>
  <si>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</si>
  <si>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</si>
  <si>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</si>
  <si>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</si>
  <si>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</si>
  <si>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</si>
  <si>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</si>
  <si>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</si>
  <si>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</si>
  <si>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</si>
  <si>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</si>
  <si>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</si>
  <si>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</si>
  <si>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</si>
  <si>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</si>
  <si>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</si>
  <si>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</si>
  <si>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</si>
  <si>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</si>
  <si>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</si>
  <si>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</si>
  <si>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</si>
  <si>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</si>
  <si>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</si>
  <si>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</si>
  <si>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</si>
  <si>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</si>
  <si>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</si>
  <si>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</si>
  <si>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</si>
  <si>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</si>
  <si>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</si>
  <si>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</si>
  <si>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</si>
  <si>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</si>
  <si>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</si>
  <si>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</si>
  <si>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</si>
  <si>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</si>
  <si>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</si>
  <si>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</si>
  <si>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</si>
  <si>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</si>
  <si>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</si>
  <si>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</si>
  <si>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</si>
  <si>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</si>
  <si>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</si>
  <si>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</si>
  <si>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</si>
  <si>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</si>
  <si>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</si>
  <si>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</si>
  <si>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</si>
  <si>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</si>
  <si>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</si>
  <si>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</si>
  <si>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</si>
  <si>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</si>
  <si>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</si>
  <si>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</si>
  <si>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</si>
  <si>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</si>
  <si>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</si>
  <si>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</si>
  <si>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</si>
  <si>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</si>
  <si>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</si>
  <si>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</si>
  <si>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</si>
  <si>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</si>
  <si>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</si>
  <si>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</si>
  <si>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</si>
  <si>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</si>
  <si>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</si>
  <si>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</si>
  <si>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</si>
  <si>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</si>
  <si>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</si>
  <si>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</si>
  <si>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</si>
  <si>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</si>
  <si>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</si>
  <si>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</si>
  <si>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</si>
  <si>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</si>
  <si>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</si>
  <si>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</si>
  <si>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</si>
  <si>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</si>
  <si>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</si>
  <si>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</si>
  <si>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</si>
  <si>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</si>
  <si>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</si>
  <si>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</si>
  <si>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</si>
  <si>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</si>
  <si>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</si>
  <si>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</si>
  <si>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</si>
  <si>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</si>
  <si>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</si>
  <si>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</si>
  <si>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</si>
  <si>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</si>
  <si>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</si>
  <si>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</si>
  <si>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</si>
  <si>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</si>
  <si>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</si>
  <si>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</si>
  <si>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</si>
  <si>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</si>
  <si>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</si>
  <si>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</si>
  <si>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</si>
  <si>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</si>
  <si>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</si>
  <si>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</si>
  <si>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</si>
  <si>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</si>
  <si>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</si>
  <si>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</si>
  <si>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</si>
  <si>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</si>
  <si>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</si>
  <si>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</si>
  <si>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</si>
  <si>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</si>
  <si>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</si>
  <si>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</si>
  <si>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</si>
  <si>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</si>
  <si>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</si>
  <si>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</si>
  <si>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</si>
  <si>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</si>
  <si>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</si>
  <si>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</si>
  <si>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</si>
  <si>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</si>
  <si>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</si>
  <si>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</si>
  <si>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</si>
  <si>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</si>
  <si>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</si>
  <si>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</si>
  <si>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</si>
  <si>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</si>
  <si>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</si>
  <si>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</si>
  <si>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</si>
  <si>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</si>
  <si>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</si>
  <si>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</si>
  <si>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</si>
  <si>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</si>
  <si>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</si>
  <si>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</si>
  <si>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</si>
  <si>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</si>
  <si>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</si>
  <si>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</si>
  <si>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</si>
  <si>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</si>
  <si>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</si>
  <si>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</si>
  <si>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</si>
  <si>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</si>
  <si>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</si>
  <si>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</si>
  <si>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</si>
  <si>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</si>
  <si>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</si>
  <si>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</si>
  <si>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</si>
  <si>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</si>
  <si>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</si>
  <si>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</si>
  <si>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</si>
  <si>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</si>
  <si>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</si>
  <si>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</si>
  <si>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</si>
  <si>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</si>
  <si>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</si>
  <si>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</si>
  <si>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</si>
  <si>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</si>
  <si>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</si>
  <si>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</si>
  <si>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</si>
  <si>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</si>
  <si>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</si>
  <si>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</si>
  <si>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</si>
  <si>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</si>
  <si>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</si>
  <si>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</si>
  <si>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</si>
  <si>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</si>
  <si>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</si>
  <si>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</si>
  <si>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</si>
  <si>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</si>
  <si>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</si>
  <si>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</si>
  <si>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</si>
  <si>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</si>
  <si>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</si>
  <si>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</si>
  <si>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</si>
  <si>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</si>
  <si>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</si>
  <si>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</si>
  <si>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</si>
  <si>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</si>
  <si>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</si>
  <si>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</si>
  <si>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</si>
  <si>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</si>
  <si>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</si>
  <si>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</si>
  <si>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</si>
  <si>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</si>
  <si>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</si>
  <si>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</si>
  <si>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</si>
  <si>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</si>
  <si>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</si>
  <si>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</si>
  <si>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</si>
  <si>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</si>
  <si>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</si>
  <si>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</si>
  <si>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</si>
  <si>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</si>
  <si>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</si>
  <si>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</si>
  <si>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</si>
  <si>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</si>
  <si>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</si>
  <si>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</si>
  <si>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</si>
  <si>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</si>
  <si>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</si>
  <si>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</si>
  <si>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</si>
  <si>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</si>
  <si>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</si>
  <si>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</si>
  <si>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</si>
  <si>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</si>
  <si>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</si>
  <si>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</si>
  <si>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</si>
  <si>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</si>
  <si>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</si>
  <si>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</si>
  <si>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</si>
  <si>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</si>
  <si>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</si>
  <si>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</si>
  <si>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</si>
  <si>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</si>
  <si>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</si>
  <si>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</si>
  <si>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</si>
  <si>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</si>
  <si>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</si>
  <si>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</si>
  <si>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</si>
  <si>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</si>
  <si>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</si>
  <si>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</si>
  <si>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</si>
  <si>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</si>
  <si>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</si>
  <si>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</si>
  <si>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</si>
  <si>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</si>
  <si>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</si>
  <si>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</si>
  <si>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</si>
  <si>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</si>
  <si>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</si>
  <si>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</si>
  <si>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</si>
  <si>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</si>
  <si>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</si>
  <si>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</si>
  <si>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</si>
  <si>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</si>
  <si>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</si>
  <si>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</si>
  <si>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</si>
  <si>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</si>
  <si>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</si>
  <si>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</si>
  <si>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</si>
  <si>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</si>
  <si>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</si>
  <si>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</si>
  <si>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</si>
  <si>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</si>
  <si>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</si>
  <si>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</si>
  <si>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</si>
  <si>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</si>
  <si>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</si>
  <si>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</si>
  <si>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</si>
  <si>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</si>
  <si>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</si>
  <si>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</si>
  <si>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</si>
  <si>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</si>
  <si>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</si>
  <si>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</si>
  <si>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</si>
  <si>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</si>
  <si>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</si>
  <si>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</si>
  <si>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</si>
  <si>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</si>
  <si>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</si>
  <si>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</si>
  <si>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</si>
  <si>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</si>
  <si>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</si>
  <si>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</si>
  <si>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</si>
  <si>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</si>
  <si>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</si>
  <si>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</si>
  <si>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</si>
  <si>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</si>
  <si>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</si>
  <si>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</si>
  <si>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</si>
  <si>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</si>
  <si>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</si>
  <si>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</si>
  <si>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</si>
  <si>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</si>
  <si>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</si>
  <si>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</si>
  <si>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</si>
  <si>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</si>
  <si>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</si>
  <si>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</si>
  <si>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</si>
  <si>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</si>
  <si>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</si>
  <si>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</si>
  <si>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</si>
  <si>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</si>
  <si>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</si>
  <si>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</si>
  <si>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</si>
  <si>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</si>
  <si>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</si>
  <si>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</si>
  <si>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</si>
  <si>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</si>
  <si>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</si>
  <si>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</si>
  <si>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</si>
  <si>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</si>
  <si>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</si>
  <si>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</si>
  <si>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</si>
  <si>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</si>
  <si>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</si>
  <si>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</si>
  <si>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</si>
  <si>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</si>
  <si>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</si>
  <si>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</si>
  <si>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</si>
  <si>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</si>
  <si>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</si>
  <si>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</si>
  <si>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</si>
  <si>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</si>
  <si>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</si>
  <si>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</si>
  <si>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</si>
  <si>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</si>
  <si>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</si>
  <si>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</si>
  <si>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</si>
  <si>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</si>
  <si>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</si>
  <si>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</si>
  <si>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</si>
  <si>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</si>
  <si>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</si>
  <si>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</si>
  <si>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</si>
  <si>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</si>
  <si>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</si>
  <si>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</si>
  <si>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</si>
  <si>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</si>
  <si>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</si>
  <si>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</si>
  <si>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</si>
  <si>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</si>
  <si>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</si>
  <si>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</si>
  <si>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</si>
  <si>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</si>
  <si>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</si>
  <si>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</si>
  <si>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</si>
  <si>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</si>
  <si>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</si>
  <si>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</si>
  <si>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</si>
  <si>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</si>
  <si>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</si>
  <si>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</si>
  <si>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</si>
  <si>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</si>
  <si>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</si>
  <si>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</si>
  <si>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</si>
  <si>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</si>
  <si>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</si>
  <si>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</si>
  <si>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</si>
  <si>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</si>
  <si>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</si>
  <si>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</si>
  <si>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</si>
  <si>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</si>
  <si>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</si>
  <si>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</si>
  <si>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</si>
  <si>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</si>
  <si>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</si>
  <si>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</si>
  <si>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</si>
  <si>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</si>
  <si>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</si>
  <si>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</si>
  <si>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</si>
  <si>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</si>
  <si>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</si>
  <si>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</si>
  <si>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</si>
  <si>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</si>
  <si>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</si>
  <si>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</si>
  <si>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</si>
  <si>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</si>
  <si>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</si>
  <si>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</si>
  <si>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</si>
  <si>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</si>
  <si>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</si>
  <si>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</si>
  <si>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</si>
  <si>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</si>
  <si>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</si>
  <si>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</si>
  <si>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</si>
  <si>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</si>
  <si>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</si>
  <si>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</si>
  <si>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</si>
  <si>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</si>
  <si>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</si>
  <si>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</si>
  <si>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</si>
  <si>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</si>
  <si>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</si>
  <si>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</si>
  <si>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</si>
  <si>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</si>
  <si>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</si>
  <si>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</si>
  <si>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</si>
  <si>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</si>
  <si>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</si>
  <si>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</si>
  <si>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</si>
  <si>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</si>
  <si>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</si>
  <si>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</si>
  <si>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</si>
  <si>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</si>
  <si>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</si>
  <si>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</si>
  <si>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</si>
  <si>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</si>
  <si>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</si>
  <si>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</si>
  <si>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</si>
  <si>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</si>
  <si>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</si>
  <si>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</si>
  <si>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</si>
  <si>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</si>
  <si>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</si>
  <si>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</si>
  <si>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</si>
  <si>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</si>
  <si>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</si>
  <si>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</si>
  <si>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</si>
  <si>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</si>
  <si>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</si>
  <si>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</si>
  <si>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</si>
  <si>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</si>
  <si>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</si>
  <si>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</si>
  <si>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</si>
  <si>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</si>
  <si>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</si>
  <si>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</si>
  <si>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</si>
  <si>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</si>
  <si>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</si>
  <si>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</si>
  <si>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</si>
  <si>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</si>
  <si>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</si>
  <si>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</si>
  <si>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</si>
  <si>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</si>
  <si>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</si>
  <si>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</si>
  <si>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</si>
  <si>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</si>
  <si>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</si>
  <si>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</si>
  <si>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</si>
  <si>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</si>
  <si>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</si>
  <si>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</si>
  <si>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</si>
  <si>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</si>
  <si>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</si>
  <si>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</si>
  <si>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</si>
  <si>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</si>
  <si>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</si>
  <si>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</si>
  <si>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</si>
  <si>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</si>
  <si>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</si>
  <si>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</si>
  <si>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</si>
  <si>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</si>
  <si>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</si>
  <si>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</si>
  <si>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</si>
  <si>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</si>
  <si>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</si>
  <si>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</si>
  <si>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</si>
  <si>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</si>
  <si>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</si>
  <si>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</si>
  <si>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</si>
  <si>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</si>
  <si>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</si>
  <si>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</si>
  <si>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</si>
  <si>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</si>
  <si>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</si>
  <si>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</si>
  <si>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</si>
  <si>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</si>
  <si>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</si>
  <si>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</si>
  <si>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</si>
  <si>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</si>
  <si>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</si>
  <si>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</si>
  <si>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</si>
  <si>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</si>
  <si>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</si>
  <si>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</si>
  <si>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</si>
  <si>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</si>
  <si>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</si>
  <si>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</si>
  <si>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</si>
  <si>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</si>
  <si>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</si>
  <si>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</si>
  <si>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</si>
  <si>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</si>
  <si>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</si>
  <si>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</si>
  <si>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</si>
  <si>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</si>
  <si>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</si>
  <si>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</si>
  <si>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</si>
  <si>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</si>
  <si>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</si>
  <si>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</si>
  <si>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</si>
  <si>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</si>
  <si>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</si>
  <si>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</si>
  <si>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</si>
  <si>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</si>
  <si>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</si>
  <si>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</si>
  <si>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</si>
  <si>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</si>
  <si>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</si>
  <si>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</si>
  <si>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</si>
  <si>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</si>
  <si>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</si>
  <si>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</si>
  <si>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</si>
  <si>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</si>
  <si>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</si>
  <si>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</si>
  <si>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</si>
  <si>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</si>
  <si>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</si>
  <si>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</si>
  <si>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</si>
  <si>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</si>
  <si>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</si>
  <si>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</si>
  <si>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</si>
  <si>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</si>
  <si>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</si>
  <si>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</si>
  <si>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</si>
  <si>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</si>
  <si>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</si>
  <si>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</si>
  <si>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</si>
  <si>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</si>
  <si>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</si>
  <si>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</si>
  <si>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</si>
  <si>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</si>
  <si>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</si>
  <si>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</si>
  <si>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</si>
  <si>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</si>
  <si>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</si>
  <si>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</si>
  <si>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</si>
  <si>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</si>
  <si>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</si>
  <si>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</si>
  <si>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</si>
  <si>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</si>
  <si>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</si>
  <si>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</si>
  <si>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</si>
  <si>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</si>
  <si>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</si>
  <si>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</si>
  <si>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</si>
  <si>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</si>
  <si>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</si>
  <si>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</si>
  <si>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</si>
  <si>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</si>
  <si>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</si>
  <si>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</si>
  <si>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</si>
  <si>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</si>
  <si>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</si>
  <si>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</si>
  <si>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</si>
  <si>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</si>
  <si>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</si>
  <si>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</si>
  <si>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</si>
  <si>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</si>
  <si>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</si>
  <si>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</si>
  <si>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</si>
  <si>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</si>
  <si>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</si>
  <si>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</si>
  <si>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</si>
  <si>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</si>
  <si>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</si>
  <si>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</si>
  <si>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</si>
  <si>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</si>
  <si>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</si>
  <si>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</si>
  <si>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</si>
  <si>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</si>
  <si>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</si>
  <si>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</si>
  <si>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</si>
  <si>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</si>
  <si>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</si>
  <si>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</si>
  <si>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</si>
  <si>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</si>
  <si>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</si>
  <si>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</si>
  <si>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</si>
  <si>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</si>
  <si>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</si>
  <si>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</si>
  <si>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</si>
  <si>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</si>
  <si>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</si>
  <si>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</si>
  <si>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</si>
  <si>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</si>
  <si>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</si>
  <si>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</si>
  <si>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</si>
  <si>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</si>
  <si>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</si>
  <si>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</si>
  <si>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</si>
  <si>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</si>
  <si>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</si>
  <si>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</si>
  <si>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</si>
  <si>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</si>
  <si>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</si>
  <si>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</si>
  <si>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</si>
  <si>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</si>
  <si>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</si>
  <si>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</si>
  <si>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</si>
  <si>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</si>
  <si>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</si>
  <si>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</si>
  <si>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</si>
  <si>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</si>
  <si>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</si>
  <si>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</si>
  <si>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</si>
  <si>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</si>
  <si>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</si>
  <si>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</si>
  <si>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</si>
  <si>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</si>
  <si>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</si>
  <si>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</si>
  <si>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</si>
  <si>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</si>
  <si>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</si>
  <si>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</si>
  <si>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</si>
  <si>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</si>
  <si>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</si>
  <si>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</si>
  <si>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</si>
  <si>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</si>
  <si>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</si>
  <si>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</si>
  <si>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</si>
  <si>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</si>
  <si>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</si>
  <si>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</si>
  <si>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</si>
  <si>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</si>
  <si>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</si>
  <si>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</si>
  <si>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</si>
  <si>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</si>
  <si>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</si>
  <si>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</si>
  <si>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</si>
  <si>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</si>
  <si>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</si>
  <si>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</si>
  <si>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</si>
  <si>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</si>
  <si>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</si>
  <si>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</si>
  <si>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</si>
  <si>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</si>
  <si>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</si>
  <si>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</si>
  <si>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</si>
  <si>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</si>
  <si>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</si>
  <si>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</si>
  <si>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</si>
  <si>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</si>
  <si>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</si>
  <si>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</si>
  <si>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</si>
  <si>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</si>
  <si>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</si>
  <si>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</si>
  <si>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</si>
  <si>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</si>
  <si>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</si>
  <si>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</si>
  <si>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</si>
  <si>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</si>
  <si>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</si>
  <si>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</si>
  <si>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</si>
  <si>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</si>
  <si>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</si>
  <si>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</si>
  <si>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</si>
  <si>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</si>
  <si>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</si>
  <si>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</si>
  <si>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</si>
  <si>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</si>
  <si>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</si>
  <si>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</si>
  <si>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</si>
  <si>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</si>
  <si>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</si>
  <si>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</si>
  <si>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</si>
  <si>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</si>
  <si>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</si>
  <si>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</si>
  <si>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</si>
  <si>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</si>
  <si>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</si>
  <si>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</si>
  <si>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</si>
  <si>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</si>
  <si>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</si>
  <si>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</si>
  <si>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</si>
  <si>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</si>
  <si>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</si>
  <si>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</si>
  <si>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</si>
  <si>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</si>
  <si>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</si>
  <si>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</si>
  <si>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</si>
  <si>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</si>
  <si>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</si>
  <si>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</si>
  <si>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</si>
  <si>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</si>
  <si>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</si>
  <si>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</si>
  <si>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</si>
  <si>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</si>
  <si>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</si>
  <si>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</si>
  <si>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</si>
  <si>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</si>
  <si>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</si>
  <si>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</si>
  <si>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</si>
  <si>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</si>
  <si>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</si>
  <si>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</si>
  <si>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</si>
  <si>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</si>
  <si>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</si>
  <si>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</si>
  <si>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</si>
  <si>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</si>
  <si>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</si>
  <si>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</si>
  <si>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</si>
  <si>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</si>
  <si>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</si>
  <si>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</si>
  <si>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</si>
  <si>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</si>
  <si>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</si>
  <si>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</si>
  <si>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</si>
  <si>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</si>
  <si>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</si>
  <si>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</si>
  <si>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</si>
  <si>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</si>
  <si>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</si>
  <si>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</si>
  <si>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</si>
  <si>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</si>
  <si>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</si>
  <si>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</si>
  <si>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</si>
  <si>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</si>
  <si>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</si>
  <si>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</si>
  <si>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</si>
  <si>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</si>
  <si>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</si>
  <si>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</si>
  <si>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</si>
  <si>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</si>
  <si>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</si>
  <si>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</si>
  <si>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</si>
  <si>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</si>
  <si>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</si>
  <si>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</si>
  <si>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</si>
  <si>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</si>
  <si>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</si>
  <si>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</si>
  <si>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</si>
  <si>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</si>
  <si>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</si>
  <si>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</si>
  <si>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</si>
  <si>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</si>
  <si>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</si>
  <si>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</si>
  <si>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</si>
  <si>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</si>
  <si>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</si>
  <si>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</si>
  <si>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</si>
  <si>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</si>
  <si>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</si>
  <si>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</si>
  <si>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</si>
  <si>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</si>
  <si>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</si>
  <si>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</si>
  <si>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</si>
  <si>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</si>
  <si>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</si>
  <si>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</si>
  <si>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</si>
  <si>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</si>
  <si>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</si>
  <si>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</si>
  <si>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</si>
  <si>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</si>
  <si>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</si>
  <si>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</si>
  <si>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</si>
  <si>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</si>
  <si>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</si>
  <si>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</si>
  <si>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</si>
  <si>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</si>
  <si>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</si>
  <si>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</si>
  <si>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</si>
  <si>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</si>
  <si>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</si>
  <si>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</si>
  <si>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</si>
  <si>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</si>
  <si>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</si>
  <si>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</si>
  <si>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</si>
  <si>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</si>
  <si>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</si>
  <si>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</si>
  <si>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</si>
  <si>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</si>
  <si>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</si>
  <si>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</si>
  <si>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</si>
  <si>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</si>
  <si>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</si>
  <si>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</si>
  <si>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</si>
  <si>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</si>
  <si>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</si>
  <si>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</si>
  <si>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</si>
  <si>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</si>
  <si>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</si>
  <si>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</si>
  <si>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</si>
  <si>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</si>
  <si>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</si>
  <si>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</si>
  <si>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</si>
  <si>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</si>
  <si>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</si>
  <si>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</si>
  <si>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</si>
  <si>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</si>
  <si>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</si>
  <si>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</si>
  <si>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</si>
  <si>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</si>
  <si>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</si>
  <si>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</si>
  <si>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</si>
  <si>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</si>
  <si>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</si>
  <si>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</si>
  <si>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</si>
  <si>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</si>
  <si>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</si>
  <si>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</si>
  <si>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</si>
  <si>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</si>
  <si>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</si>
  <si>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</si>
  <si>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</si>
  <si>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</si>
  <si>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</si>
  <si>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</si>
  <si>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</si>
  <si>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</si>
  <si>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</si>
  <si>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</si>
  <si>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</si>
  <si>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</si>
  <si>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</si>
  <si>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</si>
  <si>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</si>
  <si>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</si>
  <si>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</si>
  <si>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</si>
  <si>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</si>
  <si>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</si>
  <si>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</si>
  <si>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</si>
  <si>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</si>
  <si>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</si>
  <si>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</si>
  <si>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</si>
  <si>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</si>
  <si>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</si>
  <si>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</si>
  <si>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</si>
  <si>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</si>
  <si>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</si>
  <si>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</si>
  <si>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</si>
  <si>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</si>
  <si>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</si>
  <si>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</si>
  <si>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</si>
  <si>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</si>
  <si>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</si>
  <si>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</si>
  <si>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</si>
  <si>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</si>
  <si>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</si>
  <si>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</si>
  <si>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</si>
  <si>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</si>
  <si>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</si>
  <si>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</si>
  <si>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</si>
  <si>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</si>
  <si>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</si>
  <si>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</si>
  <si>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</si>
  <si>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</si>
  <si>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</si>
  <si>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</si>
  <si>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</si>
  <si>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</si>
  <si>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</si>
  <si>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</si>
  <si>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</si>
  <si>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</si>
  <si>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</si>
  <si>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</si>
  <si>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</si>
  <si>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</si>
  <si>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</si>
  <si>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</si>
  <si>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</si>
  <si>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</si>
  <si>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</si>
  <si>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</si>
  <si>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</si>
  <si>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</si>
  <si>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</si>
  <si>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</si>
  <si>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</si>
  <si>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</si>
  <si>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</si>
  <si>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</si>
  <si>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</si>
  <si>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</si>
  <si>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</si>
  <si>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</si>
  <si>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</si>
  <si>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</si>
  <si>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</si>
  <si>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</si>
  <si>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</si>
  <si>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</si>
  <si>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</si>
  <si>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</si>
  <si>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</si>
  <si>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</si>
  <si>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</si>
  <si>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</si>
  <si>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</si>
  <si>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</si>
  <si>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</si>
  <si>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</si>
  <si>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</si>
  <si>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</si>
  <si>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</si>
  <si>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</si>
  <si>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</si>
  <si>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</si>
  <si>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</si>
  <si>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</si>
  <si>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</si>
  <si>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</si>
  <si>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</si>
  <si>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</si>
  <si>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</si>
  <si>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</si>
  <si>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</si>
  <si>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</si>
  <si>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</si>
  <si>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</si>
  <si>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</si>
  <si>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</si>
  <si>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</si>
  <si>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</si>
  <si>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</si>
  <si>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</si>
  <si>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</si>
  <si>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</si>
  <si>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</si>
  <si>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</si>
  <si>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</si>
  <si>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</si>
  <si>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</si>
  <si>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</si>
  <si>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</si>
  <si>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</si>
  <si>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</si>
  <si>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</si>
  <si>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</si>
  <si>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</si>
  <si>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</si>
  <si>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</si>
  <si>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</si>
  <si>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</si>
  <si>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</si>
  <si>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</si>
  <si>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</si>
  <si>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</si>
  <si>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</si>
  <si>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</si>
  <si>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</si>
  <si>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</si>
  <si>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</si>
  <si>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</si>
  <si>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</si>
  <si>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</si>
  <si>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</si>
  <si>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</si>
  <si>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</si>
  <si>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</si>
  <si>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</si>
  <si>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</si>
  <si>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</si>
  <si>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</si>
  <si>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</si>
  <si>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</si>
  <si>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</si>
  <si>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</si>
  <si>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</si>
  <si>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</si>
  <si>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</si>
  <si>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</si>
  <si>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</si>
  <si>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</si>
  <si>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</si>
  <si>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</si>
  <si>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</si>
  <si>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</si>
  <si>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</si>
  <si>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</si>
  <si>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</si>
  <si>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</si>
  <si>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</si>
  <si>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</si>
  <si>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</si>
  <si>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</si>
  <si>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</si>
  <si>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</si>
  <si>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</si>
  <si>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</si>
  <si>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</si>
  <si>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</si>
  <si>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</si>
  <si>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</si>
  <si>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</si>
  <si>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</si>
  <si>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</si>
  <si>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</si>
  <si>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</si>
  <si>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</si>
  <si>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</si>
  <si>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</si>
  <si>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</si>
  <si>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</si>
  <si>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</si>
  <si>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</si>
  <si>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</si>
  <si>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</si>
  <si>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</si>
  <si>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</si>
  <si>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</si>
  <si>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</si>
  <si>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</si>
  <si>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</si>
  <si>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</si>
  <si>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</si>
  <si>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</si>
  <si>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</si>
  <si>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</si>
  <si>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</si>
  <si>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</si>
  <si>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</si>
  <si>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</si>
  <si>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</si>
  <si>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</si>
  <si>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</si>
  <si>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</si>
  <si>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</si>
  <si>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</si>
  <si>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</si>
  <si>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</si>
  <si>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</si>
  <si>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</si>
  <si>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</si>
  <si>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</si>
  <si>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</si>
  <si>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</si>
  <si>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</si>
  <si>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</si>
  <si>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</si>
  <si>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</si>
  <si>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</si>
  <si>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</si>
  <si>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</si>
  <si>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</si>
  <si>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</si>
  <si>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</si>
  <si>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</si>
  <si>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</si>
  <si>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</si>
  <si>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</si>
  <si>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</si>
  <si>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</si>
  <si>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</si>
  <si>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</si>
  <si>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</si>
  <si>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</si>
  <si>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</si>
  <si>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</si>
  <si>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</si>
  <si>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</si>
  <si>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</si>
  <si>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</si>
  <si>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</si>
  <si>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</si>
  <si>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</si>
  <si>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</si>
  <si>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</si>
  <si>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</si>
  <si>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</si>
  <si>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</si>
  <si>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</si>
  <si>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</si>
  <si>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</si>
  <si>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</si>
  <si>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</si>
  <si>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</si>
  <si>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</si>
  <si>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</si>
  <si>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</si>
  <si>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</si>
  <si>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</si>
  <si>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</si>
  <si>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</si>
  <si>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</si>
  <si>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</si>
  <si>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</si>
  <si>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</si>
  <si>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</si>
  <si>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</si>
  <si>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</si>
  <si>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</si>
  <si>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</si>
  <si>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</si>
  <si>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</si>
  <si>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</si>
  <si>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</si>
  <si>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</si>
  <si>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</si>
  <si>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</si>
  <si>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</si>
  <si>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</si>
  <si>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</si>
  <si>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</si>
  <si>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</si>
  <si>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</si>
  <si>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</si>
  <si>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</si>
  <si>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</si>
  <si>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</si>
  <si>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</si>
  <si>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</si>
  <si>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</si>
  <si>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</si>
  <si>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</si>
  <si>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</si>
  <si>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</si>
  <si>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</si>
  <si>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</si>
  <si>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</si>
  <si>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</si>
  <si>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</si>
  <si>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</si>
  <si>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</si>
  <si>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</si>
  <si>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</si>
  <si>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</si>
  <si>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</si>
  <si>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</si>
  <si>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</si>
  <si>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</si>
  <si>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</si>
  <si>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</si>
  <si>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</si>
  <si>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</si>
  <si>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</si>
  <si>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</si>
  <si>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</si>
  <si>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</si>
  <si>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</si>
  <si>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</si>
  <si>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</si>
  <si>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</si>
  <si>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</si>
  <si>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</si>
  <si>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</si>
  <si>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</si>
  <si>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</si>
  <si>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</si>
  <si>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</si>
  <si>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</si>
  <si>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</si>
  <si>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</si>
  <si>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</si>
  <si>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</si>
  <si>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</si>
  <si>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</si>
  <si>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</si>
  <si>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</si>
  <si>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</si>
  <si>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</si>
  <si>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</si>
  <si>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</si>
  <si>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</si>
  <si>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</si>
  <si>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</si>
  <si>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</si>
  <si>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</si>
  <si>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</si>
  <si>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</si>
  <si>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</si>
  <si>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</si>
  <si>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</si>
  <si>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</si>
  <si>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</si>
  <si>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</si>
  <si>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</si>
  <si>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</si>
  <si>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</si>
  <si>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</si>
  <si>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</si>
  <si>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</si>
  <si>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</si>
  <si>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</si>
  <si>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</si>
  <si>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</si>
  <si>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</si>
  <si>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</si>
  <si>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</si>
  <si>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</si>
  <si>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</si>
  <si>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</si>
  <si>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</si>
  <si>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</si>
  <si>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</si>
  <si>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</si>
  <si>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</si>
  <si>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</si>
  <si>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</si>
  <si>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</si>
  <si>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</si>
  <si>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</si>
  <si>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</si>
  <si>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</si>
  <si>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</si>
  <si>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</si>
  <si>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</si>
  <si>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</si>
  <si>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</si>
  <si>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</si>
  <si>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</si>
  <si>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</si>
  <si>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</si>
  <si>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</si>
  <si>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</si>
  <si>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</si>
  <si>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</si>
  <si>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</si>
  <si>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</si>
  <si>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</si>
  <si>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</si>
  <si>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</si>
  <si>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</si>
  <si>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</si>
  <si>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</si>
  <si>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</si>
  <si>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</si>
  <si>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</si>
  <si>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</si>
  <si>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</si>
  <si>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</si>
  <si>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</si>
  <si>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</si>
  <si>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</si>
  <si>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</si>
  <si>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</si>
  <si>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</si>
  <si>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</si>
  <si>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</si>
  <si>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</si>
  <si>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</si>
  <si>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</si>
  <si>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</si>
  <si>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</si>
  <si>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</si>
  <si>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</si>
  <si>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</si>
  <si>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</si>
  <si>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</si>
  <si>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</si>
  <si>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</si>
  <si>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</si>
  <si>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</si>
  <si>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</si>
  <si>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</si>
  <si>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</si>
  <si>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</si>
  <si>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</si>
  <si>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</si>
  <si>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</si>
  <si>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</si>
  <si>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</si>
  <si>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</si>
  <si>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</si>
  <si>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</si>
  <si>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</si>
  <si>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</si>
  <si>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</si>
  <si>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</si>
  <si>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</si>
  <si>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</si>
  <si>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</si>
  <si>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</si>
  <si>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</si>
  <si>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</si>
  <si>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</si>
  <si>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</si>
  <si>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</si>
  <si>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</si>
  <si>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</si>
  <si>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</si>
  <si>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</si>
  <si>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</si>
  <si>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</si>
  <si>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</si>
  <si>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</si>
  <si>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</si>
  <si>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</si>
  <si>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</si>
  <si>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</si>
  <si>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</si>
  <si>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</si>
  <si>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</si>
  <si>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</si>
  <si>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</si>
  <si>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</si>
  <si>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</si>
  <si>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</si>
  <si>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</si>
  <si>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</si>
  <si>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</si>
  <si>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</si>
  <si>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</si>
  <si>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</si>
  <si>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</si>
  <si>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</si>
  <si>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</si>
  <si>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</si>
  <si>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</si>
  <si>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</si>
  <si>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</si>
  <si>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</si>
  <si>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</si>
  <si>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</si>
  <si>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</si>
  <si>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</si>
  <si>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</si>
  <si>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</si>
  <si>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</si>
  <si>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</si>
  <si>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</si>
  <si>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</si>
  <si>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</si>
  <si>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</si>
  <si>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</si>
  <si>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</si>
  <si>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</si>
  <si>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</si>
  <si>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</si>
  <si>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</si>
  <si>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</si>
  <si>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</si>
  <si>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</si>
  <si>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</si>
  <si>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</si>
  <si>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</si>
  <si>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</si>
  <si>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</si>
  <si>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</si>
  <si>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</si>
  <si>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</si>
  <si>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</si>
  <si>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</si>
  <si>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</si>
  <si>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</si>
  <si>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</si>
  <si>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</si>
  <si>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</si>
  <si>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</si>
  <si>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</si>
  <si>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</si>
  <si>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</si>
  <si>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</si>
  <si>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</si>
  <si>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</si>
  <si>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</si>
  <si>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</si>
  <si>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</si>
  <si>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</si>
  <si>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</si>
  <si>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</si>
  <si>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</si>
  <si>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</si>
  <si>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</si>
  <si>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</si>
  <si>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</si>
  <si>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</si>
  <si>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</si>
  <si>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</si>
  <si>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</si>
  <si>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</si>
  <si>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</si>
  <si>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</si>
  <si>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</si>
  <si>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</si>
  <si>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</si>
  <si>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</si>
  <si>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</si>
  <si>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</si>
  <si>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</si>
  <si>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</si>
  <si>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</si>
  <si>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</si>
  <si>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</si>
  <si>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</si>
  <si>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</si>
  <si>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</si>
  <si>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</si>
  <si>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</si>
  <si>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</si>
  <si>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</si>
  <si>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</si>
  <si>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</si>
  <si>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</si>
  <si>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</si>
  <si>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</si>
  <si>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</si>
  <si>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</si>
  <si>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</si>
  <si>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</si>
  <si>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</si>
  <si>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</si>
  <si>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</si>
  <si>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</si>
  <si>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</si>
  <si>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</si>
  <si>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</si>
  <si>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</si>
  <si>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</si>
  <si>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</si>
  <si>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</si>
  <si>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</si>
  <si>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</si>
  <si>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</si>
  <si>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</si>
  <si>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</si>
  <si>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</si>
  <si>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</si>
  <si>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</si>
  <si>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</si>
  <si>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</si>
  <si>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</si>
  <si>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</si>
  <si>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</si>
  <si>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</si>
  <si>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</si>
  <si>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</si>
  <si>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</si>
  <si>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</si>
  <si>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</si>
  <si>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</si>
  <si>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</si>
  <si>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</si>
  <si>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</si>
  <si>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</si>
  <si>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</si>
  <si>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</si>
  <si>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</si>
  <si>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</si>
  <si>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</si>
  <si>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</si>
  <si>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</si>
  <si>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</si>
  <si>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</si>
  <si>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</si>
  <si>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</si>
  <si>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</si>
  <si>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</si>
  <si>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</si>
  <si>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</si>
  <si>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</si>
  <si>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</si>
  <si>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</si>
  <si>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</si>
  <si>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</si>
  <si>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</si>
  <si>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</si>
  <si>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</si>
  <si>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</si>
  <si>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</si>
  <si>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</si>
  <si>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</si>
  <si>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</si>
  <si>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</si>
  <si>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</si>
  <si>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</si>
  <si>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</si>
  <si>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</si>
  <si>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</si>
  <si>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</si>
  <si>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</si>
  <si>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</si>
  <si>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</si>
  <si>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</si>
  <si>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</si>
  <si>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</si>
  <si>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</si>
  <si>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</si>
  <si>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</si>
  <si>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</si>
  <si>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</si>
  <si>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</si>
  <si>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</si>
  <si>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</si>
  <si>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</si>
  <si>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</si>
  <si>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</si>
  <si>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</si>
  <si>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</si>
  <si>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</si>
  <si>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</si>
  <si>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</si>
  <si>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</si>
  <si>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</si>
  <si>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</si>
  <si>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</si>
  <si>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</si>
  <si>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</si>
  <si>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</si>
  <si>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</si>
  <si>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</si>
  <si>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</si>
  <si>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</si>
  <si>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</si>
  <si>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</si>
  <si>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</si>
  <si>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</si>
  <si>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</si>
  <si>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</si>
  <si>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</si>
  <si>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</si>
  <si>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</si>
  <si>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</si>
  <si>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</si>
  <si>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</si>
  <si>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</si>
  <si>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</si>
  <si>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</si>
  <si>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</si>
  <si>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</si>
  <si>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</si>
  <si>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</si>
  <si>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</si>
  <si>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</si>
  <si>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</si>
  <si>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</si>
  <si>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</si>
  <si>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</si>
  <si>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</si>
  <si>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</si>
  <si>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</si>
  <si>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</si>
  <si>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</si>
  <si>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</si>
  <si>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</si>
  <si>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</si>
  <si>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</si>
  <si>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</si>
  <si>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</si>
  <si>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</si>
  <si>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</si>
  <si>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</si>
  <si>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</si>
  <si>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</si>
  <si>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</si>
  <si>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</si>
  <si>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</si>
  <si>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</si>
  <si>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</si>
  <si>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</si>
  <si>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</si>
  <si>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</si>
  <si>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</si>
  <si>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</si>
  <si>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</si>
  <si>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</si>
  <si>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</si>
  <si>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</si>
  <si>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</si>
  <si>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</si>
  <si>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</si>
  <si>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</si>
  <si>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</si>
  <si>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</si>
  <si>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</si>
  <si>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</si>
  <si>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</si>
  <si>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</si>
  <si>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</si>
  <si>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</si>
  <si>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</si>
  <si>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</si>
  <si>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</si>
  <si>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</si>
  <si>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</si>
  <si>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</si>
  <si>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</si>
  <si>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</si>
  <si>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</si>
  <si>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</si>
  <si>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</si>
  <si>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</si>
  <si>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</si>
  <si>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</si>
  <si>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</si>
  <si>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</si>
  <si>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</si>
  <si>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</si>
  <si>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</si>
  <si>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</si>
  <si>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</si>
  <si>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</si>
  <si>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</si>
  <si>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</si>
  <si>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</si>
  <si>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</si>
  <si>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</si>
  <si>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</si>
  <si>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</si>
  <si>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</si>
  <si>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</si>
  <si>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</si>
  <si>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</si>
  <si>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</si>
  <si>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</si>
  <si>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</si>
  <si>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</si>
  <si>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</si>
  <si>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</si>
  <si>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</si>
  <si>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</si>
  <si>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</si>
  <si>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</si>
  <si>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</si>
  <si>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</si>
  <si>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</si>
  <si>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</si>
  <si>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</si>
  <si>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</si>
  <si>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</si>
  <si>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</si>
  <si>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</si>
  <si>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</si>
  <si>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</si>
  <si>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</si>
  <si>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</si>
  <si>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</si>
  <si>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</si>
  <si>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</si>
  <si>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</si>
  <si>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</si>
  <si>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</si>
  <si>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</si>
  <si>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</si>
  <si>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</si>
  <si>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</si>
  <si>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</si>
  <si>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</si>
  <si>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</si>
  <si>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</si>
  <si>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</si>
  <si>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</si>
  <si>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</si>
  <si>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</si>
  <si>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</si>
  <si>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</si>
  <si>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</si>
  <si>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</si>
  <si>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</si>
  <si>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</si>
  <si>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</si>
  <si>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</si>
  <si>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</si>
  <si>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</si>
  <si>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</si>
  <si>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</si>
  <si>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</si>
  <si>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</si>
  <si>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</si>
  <si>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</si>
  <si>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</si>
  <si>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</si>
  <si>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</si>
  <si>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</si>
  <si>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</si>
  <si>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</si>
  <si>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</si>
  <si>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</si>
  <si>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</si>
  <si>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</si>
  <si>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</si>
  <si>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</si>
  <si>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</si>
  <si>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</si>
  <si>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</si>
  <si>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</si>
  <si>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</si>
  <si>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</si>
  <si>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</si>
  <si>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</si>
  <si>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</si>
  <si>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</si>
  <si>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</si>
  <si>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</si>
  <si>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</si>
  <si>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</si>
  <si>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</si>
  <si>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</si>
  <si>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</si>
  <si>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</si>
  <si>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</si>
  <si>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</si>
  <si>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</si>
  <si>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</si>
  <si>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</si>
  <si>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</si>
  <si>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</si>
  <si>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</si>
  <si>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</si>
  <si>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</si>
  <si>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</si>
  <si>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</si>
  <si>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</si>
  <si>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</si>
  <si>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</si>
  <si>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</si>
  <si>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</si>
  <si>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</si>
  <si>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</si>
  <si>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</si>
  <si>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</si>
  <si>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</si>
  <si>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</si>
  <si>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</si>
  <si>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</si>
  <si>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</si>
  <si>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</si>
  <si>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</si>
  <si>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</si>
  <si>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</si>
  <si>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</si>
  <si>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</si>
  <si>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</si>
  <si>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</si>
  <si>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</si>
  <si>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</si>
  <si>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</si>
  <si>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</si>
  <si>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</si>
  <si>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</si>
  <si>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</si>
  <si>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</si>
  <si>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</si>
  <si>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</si>
  <si>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</si>
  <si>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</si>
  <si>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</si>
  <si>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</si>
  <si>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</si>
  <si>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</si>
  <si>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</si>
  <si>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</si>
  <si>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</si>
  <si>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</si>
  <si>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</si>
  <si>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</si>
  <si>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</si>
  <si>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</si>
  <si>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</si>
  <si>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</si>
  <si>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</si>
  <si>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</si>
  <si>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</si>
  <si>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</si>
  <si>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</si>
  <si>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</si>
  <si>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</si>
  <si>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</si>
  <si>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</si>
  <si>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</si>
  <si>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</si>
  <si>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</si>
  <si>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</si>
  <si>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</si>
  <si>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</si>
  <si>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</si>
  <si>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</si>
  <si>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</si>
  <si>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</si>
  <si>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</si>
  <si>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</si>
  <si>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</si>
  <si>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</si>
  <si>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</si>
  <si>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</si>
  <si>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</si>
  <si>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</si>
  <si>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</si>
  <si>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</si>
  <si>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</si>
  <si>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</si>
  <si>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</si>
  <si>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</si>
  <si>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</si>
  <si>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</si>
  <si>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</si>
  <si>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</si>
  <si>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</si>
  <si>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</si>
  <si>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</si>
  <si>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</si>
  <si>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</si>
  <si>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</si>
  <si>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</si>
  <si>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</si>
  <si>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</si>
  <si>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</si>
  <si>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</si>
  <si>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</si>
  <si>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</si>
  <si>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</si>
  <si>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</si>
  <si>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</si>
  <si>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</si>
  <si>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</si>
  <si>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</si>
  <si>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</si>
  <si>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</si>
  <si>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</si>
  <si>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</si>
  <si>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</si>
  <si>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</si>
  <si>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</si>
  <si>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</si>
  <si>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</si>
  <si>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</si>
  <si>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</si>
  <si>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</si>
  <si>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</si>
  <si>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</si>
  <si>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</si>
  <si>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</si>
  <si>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</si>
  <si>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</si>
  <si>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</si>
  <si>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</si>
  <si>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</si>
  <si>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</si>
  <si>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</si>
  <si>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</si>
  <si>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</si>
  <si>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</si>
  <si>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</si>
  <si>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</si>
  <si>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</si>
  <si>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</si>
  <si>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</si>
  <si>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</si>
  <si>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</si>
  <si>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</si>
  <si>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</si>
  <si>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</si>
  <si>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</si>
  <si>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</si>
  <si>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</si>
  <si>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</si>
  <si>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</si>
  <si>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</si>
  <si>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</si>
  <si>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</si>
  <si>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</si>
  <si>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</si>
  <si>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</si>
  <si>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</si>
  <si>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</si>
  <si>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</si>
  <si>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</si>
  <si>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</si>
  <si>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</si>
  <si>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</si>
  <si>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</si>
  <si>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</si>
  <si>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</si>
  <si>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</si>
  <si>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</si>
  <si>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</si>
  <si>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</si>
  <si>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</si>
  <si>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</si>
  <si>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</si>
  <si>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</si>
  <si>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</si>
  <si>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</si>
  <si>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</si>
  <si>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</si>
  <si>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</si>
  <si>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</si>
  <si>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</si>
  <si>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</si>
  <si>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</si>
  <si>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</si>
  <si>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</si>
  <si>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</si>
  <si>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</si>
  <si>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</si>
  <si>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</si>
  <si>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</si>
  <si>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</si>
  <si>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</si>
  <si>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</si>
  <si>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</si>
  <si>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</si>
  <si>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</si>
  <si>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</si>
  <si>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</si>
  <si>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</si>
  <si>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</si>
  <si>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</si>
  <si>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</si>
  <si>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</si>
  <si>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</si>
  <si>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</si>
  <si>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</si>
  <si>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</si>
  <si>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</si>
  <si>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</si>
  <si>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</si>
  <si>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</si>
  <si>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</si>
  <si>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</si>
  <si>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</si>
  <si>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</si>
  <si>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</si>
  <si>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</si>
  <si>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</si>
  <si>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</si>
  <si>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</si>
  <si>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</si>
  <si>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</si>
  <si>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</si>
  <si>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</si>
  <si>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</si>
  <si>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</si>
  <si>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</si>
  <si>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</si>
  <si>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</si>
  <si>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</si>
  <si>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</si>
  <si>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</si>
  <si>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</si>
  <si>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</si>
  <si>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</si>
  <si>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</si>
  <si>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</si>
  <si>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</si>
  <si>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</si>
  <si>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</si>
  <si>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</si>
  <si>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</si>
  <si>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</si>
  <si>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</si>
  <si>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</si>
  <si>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</si>
  <si>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</si>
  <si>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</si>
  <si>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</si>
  <si>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</si>
  <si>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</si>
  <si>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</si>
  <si>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</si>
  <si>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</si>
  <si>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</si>
  <si>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</si>
  <si>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</si>
  <si>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</si>
  <si>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</si>
  <si>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</si>
  <si>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</si>
  <si>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</si>
  <si>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</si>
  <si>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</si>
  <si>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</si>
  <si>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</si>
  <si>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</si>
  <si>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</si>
  <si>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</si>
  <si>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</si>
  <si>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</si>
  <si>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</si>
  <si>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</si>
  <si>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</si>
  <si>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</si>
  <si>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</si>
  <si>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</si>
  <si>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</si>
  <si>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</si>
  <si>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</si>
  <si>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</si>
  <si>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</si>
  <si>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</si>
  <si>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</si>
  <si>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</si>
  <si>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</si>
  <si>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</si>
  <si>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</si>
  <si>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</si>
  <si>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</si>
  <si>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</si>
  <si>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</si>
  <si>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</si>
  <si>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</si>
  <si>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</si>
  <si>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</si>
  <si>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</si>
  <si>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</si>
  <si>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</si>
  <si>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</si>
  <si>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</si>
  <si>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</si>
  <si>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</si>
  <si>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</si>
  <si>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</si>
  <si>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</si>
  <si>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</si>
  <si>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</si>
  <si>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</si>
  <si>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</si>
  <si>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</si>
  <si>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</si>
  <si>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</si>
  <si>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</si>
  <si>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</si>
  <si>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</si>
  <si>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</si>
  <si>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</si>
  <si>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</si>
  <si>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</si>
  <si>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</si>
  <si>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</si>
  <si>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</si>
  <si>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</si>
  <si>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</si>
  <si>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</si>
  <si>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</si>
  <si>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</si>
  <si>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</si>
  <si>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</si>
  <si>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</si>
  <si>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</si>
  <si>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</si>
  <si>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</si>
  <si>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</si>
  <si>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</si>
  <si>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</si>
  <si>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</si>
  <si>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</si>
  <si>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</si>
  <si>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</si>
  <si>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</si>
  <si>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</si>
  <si>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</si>
  <si>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</si>
  <si>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</si>
  <si>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</si>
  <si>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</si>
  <si>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</si>
  <si>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</si>
  <si>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</si>
  <si>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</si>
  <si>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</si>
  <si>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</si>
  <si>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</si>
  <si>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</si>
  <si>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</si>
  <si>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</si>
  <si>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</si>
  <si>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</si>
  <si>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</si>
  <si>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</si>
  <si>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</si>
  <si>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</si>
  <si>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</si>
  <si>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</si>
  <si>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</si>
  <si>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</si>
  <si>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</si>
  <si>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</si>
  <si>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</si>
  <si>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</si>
  <si>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</si>
  <si>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</si>
  <si>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</si>
  <si>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</si>
  <si>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</si>
  <si>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</si>
  <si>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</si>
  <si>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</si>
  <si>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</si>
  <si>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</si>
  <si>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</si>
  <si>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</si>
  <si>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</si>
  <si>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</si>
  <si>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</si>
  <si>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</si>
  <si>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</si>
  <si>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</si>
  <si>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</si>
  <si>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</si>
  <si>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</si>
  <si>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</si>
  <si>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</si>
  <si>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</si>
  <si>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</si>
  <si>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</si>
  <si>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</si>
  <si>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</si>
  <si>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</si>
  <si>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</si>
  <si>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</si>
  <si>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</si>
  <si>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</si>
  <si>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</si>
  <si>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</si>
  <si>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</si>
  <si>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</si>
  <si>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</si>
  <si>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</si>
  <si>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</si>
  <si>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</si>
  <si>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</si>
  <si>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</si>
  <si>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</si>
  <si>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</si>
  <si>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</si>
  <si>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</si>
  <si>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</si>
  <si>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</si>
  <si>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</si>
  <si>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</si>
  <si>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</si>
  <si>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</si>
  <si>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</si>
  <si>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</si>
  <si>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</si>
  <si>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</si>
  <si>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</si>
  <si>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</si>
  <si>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</si>
  <si>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</si>
  <si>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</si>
  <si>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</si>
  <si>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</si>
  <si>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</si>
  <si>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</si>
  <si>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</si>
  <si>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</si>
  <si>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</si>
  <si>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</si>
  <si>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</si>
  <si>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</si>
  <si>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</si>
  <si>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</si>
  <si>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</si>
  <si>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</si>
  <si>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</si>
  <si>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</si>
  <si>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</si>
  <si>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</si>
  <si>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</si>
  <si>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</si>
  <si>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</si>
  <si>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</si>
  <si>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</si>
  <si>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</si>
  <si>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</si>
  <si>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</si>
  <si>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</si>
  <si>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</si>
  <si>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</si>
  <si>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</si>
  <si>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</si>
  <si>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</si>
  <si>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</si>
  <si>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</si>
  <si>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</si>
  <si>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</si>
  <si>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</si>
  <si>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</si>
  <si>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</si>
  <si>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</si>
  <si>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</si>
  <si>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</si>
  <si>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</si>
  <si>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</si>
  <si>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</si>
  <si>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</si>
  <si>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</si>
  <si>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</si>
  <si>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</si>
  <si>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</si>
  <si>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</si>
  <si>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</si>
  <si>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</si>
  <si>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</si>
  <si>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</si>
  <si>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</si>
  <si>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</si>
  <si>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</si>
  <si>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</si>
  <si>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</si>
  <si>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</si>
  <si>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</si>
  <si>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</si>
  <si>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</si>
  <si>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</si>
  <si>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</si>
  <si>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</si>
  <si>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</si>
  <si>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</si>
  <si>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</si>
  <si>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</si>
  <si>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</si>
  <si>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</si>
  <si>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</si>
  <si>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</si>
  <si>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</si>
  <si>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</si>
  <si>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</si>
  <si>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</si>
  <si>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</si>
  <si>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</si>
  <si>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</si>
  <si>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</si>
  <si>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</si>
  <si>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</si>
  <si>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</si>
  <si>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</si>
  <si>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</si>
  <si>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</si>
  <si>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</si>
  <si>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</si>
  <si>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</si>
  <si>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</si>
  <si>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</si>
  <si>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</si>
  <si>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</si>
  <si>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</si>
  <si>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</si>
  <si>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</si>
  <si>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</si>
  <si>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</si>
  <si>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</si>
  <si>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</si>
  <si>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</si>
  <si>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</si>
  <si>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</si>
  <si>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</si>
  <si>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</si>
  <si>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</si>
  <si>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</si>
  <si>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</si>
  <si>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</si>
  <si>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</si>
  <si>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</si>
  <si>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</si>
  <si>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</si>
  <si>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</si>
  <si>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</si>
  <si>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</si>
  <si>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</si>
  <si>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</si>
  <si>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</si>
  <si>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</si>
  <si>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</si>
  <si>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</si>
  <si>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</si>
  <si>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</si>
  <si>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</si>
  <si>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</si>
  <si>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</si>
  <si>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</si>
  <si>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</si>
  <si>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</si>
  <si>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</si>
  <si>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</si>
  <si>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</si>
  <si>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</si>
  <si>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</si>
  <si>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</si>
  <si>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</si>
  <si>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</si>
  <si>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</si>
  <si>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</si>
  <si>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</si>
  <si>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</si>
  <si>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</si>
  <si>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</si>
  <si>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</si>
  <si>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</si>
  <si>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</si>
  <si>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</si>
  <si>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</si>
  <si>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</si>
  <si>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</si>
  <si>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</si>
  <si>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</si>
  <si>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</si>
  <si>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</si>
  <si>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</si>
  <si>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</si>
  <si>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</si>
  <si>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</si>
  <si>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</si>
  <si>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</si>
  <si>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</si>
  <si>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</si>
  <si>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</si>
  <si>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</si>
  <si>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</si>
  <si>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</si>
  <si>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</si>
  <si>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</si>
  <si>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</si>
  <si>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</si>
  <si>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</si>
  <si>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</si>
  <si>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</si>
  <si>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</si>
  <si>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</si>
  <si>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</si>
  <si>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</si>
  <si>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</si>
  <si>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</si>
  <si>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</si>
  <si>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</si>
  <si>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</si>
  <si>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</si>
  <si>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</si>
  <si>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</si>
  <si>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</si>
  <si>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</si>
  <si>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</si>
  <si>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</si>
  <si>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</si>
  <si>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</si>
  <si>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</si>
  <si>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</si>
  <si>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</si>
  <si>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</si>
  <si>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</si>
  <si>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</si>
  <si>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</si>
  <si>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</si>
  <si>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</si>
  <si>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</si>
  <si>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</si>
  <si>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</si>
  <si>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</si>
  <si>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</si>
  <si>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</si>
  <si>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</si>
  <si>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</si>
  <si>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</si>
  <si>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</si>
  <si>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</si>
  <si>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</si>
  <si>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</si>
  <si>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</si>
  <si>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</si>
  <si>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</si>
  <si>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</si>
  <si>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</si>
  <si>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</si>
  <si>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</si>
  <si>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</si>
  <si>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</si>
  <si>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</si>
  <si>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</si>
  <si>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</si>
  <si>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</si>
  <si>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</si>
  <si>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</si>
  <si>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</si>
  <si>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</si>
  <si>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</si>
  <si>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</si>
  <si>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</si>
  <si>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</si>
  <si>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</si>
  <si>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</si>
  <si>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</si>
  <si>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</si>
  <si>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</si>
  <si>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</si>
  <si>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</si>
  <si>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</si>
  <si>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</si>
  <si>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</si>
  <si>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</si>
  <si>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</si>
  <si>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</si>
  <si>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</si>
  <si>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</si>
  <si>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</si>
  <si>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</si>
  <si>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</si>
  <si>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</si>
  <si>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</si>
  <si>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</si>
  <si>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</si>
  <si>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</si>
  <si>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</si>
  <si>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</si>
  <si>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</si>
  <si>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</si>
  <si>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</si>
  <si>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</si>
  <si>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</si>
  <si>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</si>
  <si>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</si>
  <si>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</si>
  <si>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</si>
  <si>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</si>
  <si>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</si>
  <si>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</si>
  <si>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</si>
  <si>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</si>
  <si>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</si>
  <si>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</si>
  <si>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</si>
  <si>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</si>
  <si>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</si>
  <si>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</si>
  <si>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</si>
  <si>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</si>
  <si>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</si>
  <si>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</si>
  <si>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</si>
  <si>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</si>
  <si>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</si>
  <si>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</si>
  <si>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</si>
  <si>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</si>
  <si>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</si>
  <si>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</si>
  <si>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</si>
  <si>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</si>
  <si>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</si>
  <si>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</si>
  <si>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</si>
  <si>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</si>
  <si>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</si>
  <si>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</si>
  <si>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</si>
  <si>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</si>
  <si>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</si>
  <si>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</si>
  <si>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</si>
  <si>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</si>
  <si>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</si>
  <si>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</si>
  <si>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</si>
  <si>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</si>
  <si>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</si>
  <si>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</si>
  <si>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</si>
  <si>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</si>
  <si>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</si>
  <si>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</si>
  <si>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</si>
  <si>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</si>
  <si>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</si>
  <si>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</si>
  <si>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</si>
  <si>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</si>
  <si>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</si>
  <si>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</si>
  <si>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</si>
  <si>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</si>
  <si>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</si>
  <si>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</si>
  <si>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</si>
  <si>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</si>
  <si>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</si>
  <si>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</si>
  <si>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</si>
  <si>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</si>
  <si>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</si>
  <si>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</si>
  <si>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</si>
  <si>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</si>
  <si>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</si>
  <si>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</si>
  <si>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</si>
  <si>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</si>
  <si>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</si>
  <si>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</si>
  <si>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</si>
  <si>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</si>
  <si>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</si>
  <si>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</si>
  <si>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</si>
  <si>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</si>
  <si>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</si>
  <si>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</si>
  <si>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</si>
  <si>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</si>
  <si>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</si>
  <si>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</si>
  <si>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</si>
  <si>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</si>
  <si>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</si>
  <si>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</si>
  <si>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</si>
  <si>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</si>
  <si>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</si>
  <si>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</si>
  <si>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</si>
  <si>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</si>
  <si>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</si>
  <si>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</si>
  <si>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</si>
  <si>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</si>
  <si>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</si>
  <si>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</si>
  <si>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</si>
  <si>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</si>
  <si>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</si>
  <si>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</si>
  <si>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</si>
  <si>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</si>
  <si>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</si>
  <si>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</si>
  <si>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</si>
  <si>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</si>
  <si>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</si>
  <si>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</si>
  <si>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</si>
  <si>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</si>
  <si>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</si>
  <si>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</si>
  <si>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</si>
  <si>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</si>
  <si>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</si>
  <si>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</si>
  <si>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</si>
  <si>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</si>
  <si>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</si>
  <si>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</si>
  <si>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</si>
  <si>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</si>
  <si>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</si>
  <si>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</si>
  <si>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</si>
  <si>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</si>
  <si>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</si>
  <si>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</si>
  <si>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</si>
  <si>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</si>
  <si>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</si>
  <si>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</si>
  <si>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</si>
  <si>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</si>
  <si>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</si>
  <si>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</si>
  <si>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</si>
  <si>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</si>
  <si>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</si>
  <si>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</si>
  <si>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</si>
  <si>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</si>
  <si>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</si>
  <si>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</si>
  <si>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</si>
  <si>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</si>
  <si>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</si>
  <si>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</si>
  <si>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</si>
  <si>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</si>
  <si>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</si>
  <si>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</si>
  <si>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</si>
  <si>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</si>
  <si>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</si>
  <si>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</si>
  <si>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</si>
  <si>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</si>
  <si>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</si>
  <si>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</si>
  <si>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</si>
  <si>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</si>
  <si>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</si>
  <si>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</si>
  <si>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</si>
  <si>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</si>
  <si>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</si>
  <si>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</si>
  <si>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</si>
  <si>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</si>
  <si>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</si>
  <si>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</si>
  <si>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</si>
  <si>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</si>
  <si>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</si>
  <si>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</si>
  <si>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</si>
  <si>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</si>
  <si>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</si>
  <si>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</si>
  <si>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</si>
  <si>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</si>
  <si>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</si>
  <si>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</si>
  <si>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</si>
  <si>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</si>
  <si>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</si>
  <si>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</si>
  <si>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</si>
  <si>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</si>
  <si>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</si>
  <si>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</si>
  <si>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</si>
  <si>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</si>
  <si>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</si>
  <si>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</si>
  <si>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</si>
  <si>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</si>
  <si>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</si>
  <si>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</si>
  <si>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</si>
  <si>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</si>
  <si>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</si>
  <si>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</si>
  <si>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</si>
  <si>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</si>
  <si>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</si>
  <si>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</si>
  <si>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</si>
  <si>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</si>
  <si>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</si>
  <si>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</si>
  <si>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</si>
  <si>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</si>
  <si>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</si>
  <si>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</si>
  <si>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</si>
  <si>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</si>
  <si>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</si>
  <si>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</si>
  <si>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</si>
  <si>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</si>
  <si>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</si>
  <si>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</si>
  <si>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</si>
  <si>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</si>
  <si>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</si>
  <si>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</si>
  <si>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</si>
  <si>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</si>
  <si>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</si>
  <si>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</si>
  <si>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</si>
  <si>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</si>
  <si>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</si>
  <si>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</si>
  <si>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</si>
  <si>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</si>
  <si>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</si>
  <si>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</si>
  <si>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</si>
  <si>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</si>
  <si>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</si>
  <si>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</si>
  <si>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</si>
  <si>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</si>
  <si>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</si>
  <si>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</si>
  <si>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</si>
  <si>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</si>
  <si>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</si>
  <si>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</si>
  <si>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</si>
  <si>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</si>
  <si>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</si>
  <si>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</si>
  <si>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</si>
  <si>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</si>
  <si>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</si>
  <si>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</si>
  <si>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</si>
  <si>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</si>
  <si>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</si>
  <si>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</si>
  <si>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</si>
  <si>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</si>
  <si>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</si>
  <si>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</si>
  <si>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</si>
  <si>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</si>
  <si>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</si>
  <si>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</si>
  <si>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</si>
  <si>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</si>
  <si>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</si>
  <si>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</si>
  <si>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</si>
  <si>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</si>
  <si>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</si>
  <si>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</si>
  <si>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</si>
  <si>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</si>
  <si>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</si>
  <si>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</si>
  <si>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</si>
  <si>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</si>
  <si>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</si>
  <si>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</si>
  <si>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</si>
  <si>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</si>
  <si>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</si>
  <si>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</si>
  <si>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</si>
  <si>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</si>
  <si>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</si>
  <si>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</si>
  <si>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</si>
  <si>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</si>
  <si>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</si>
  <si>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</si>
  <si>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</si>
  <si>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</si>
  <si>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</si>
  <si>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</si>
  <si>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</si>
  <si>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</si>
  <si>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</si>
  <si>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</si>
  <si>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</si>
  <si>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</si>
  <si>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</si>
  <si>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</si>
  <si>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</si>
  <si>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</si>
  <si>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</si>
  <si>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</si>
  <si>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</si>
  <si>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</si>
  <si>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</si>
  <si>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</si>
  <si>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</si>
  <si>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</si>
  <si>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</si>
  <si>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</si>
  <si>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</si>
  <si>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</si>
  <si>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</si>
  <si>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</si>
  <si>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</si>
  <si>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</si>
  <si>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</si>
  <si>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</si>
  <si>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</si>
  <si>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</si>
  <si>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</si>
  <si>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</si>
  <si>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</si>
  <si>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</si>
  <si>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</si>
  <si>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</si>
  <si>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</si>
  <si>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</si>
  <si>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</si>
  <si>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</si>
  <si>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</si>
  <si>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</si>
  <si>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</si>
  <si>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</si>
  <si>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</si>
  <si>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</si>
  <si>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</si>
  <si>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</si>
  <si>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</si>
  <si>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</si>
  <si>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</si>
  <si>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</si>
  <si>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</si>
  <si>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</si>
  <si>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</si>
  <si>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</si>
  <si>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</si>
  <si>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</si>
  <si>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</si>
  <si>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</si>
  <si>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</si>
  <si>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</si>
  <si>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</si>
  <si>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</si>
  <si>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</si>
  <si>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</si>
  <si>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</si>
  <si>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</si>
  <si>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</si>
  <si>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</si>
  <si>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</si>
  <si>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</si>
  <si>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</si>
  <si>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</si>
  <si>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</si>
  <si>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</si>
  <si>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</si>
  <si>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</si>
  <si>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</si>
  <si>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</si>
  <si>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</si>
  <si>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</si>
  <si>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</si>
  <si>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</si>
  <si>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</si>
  <si>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</si>
  <si>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</si>
  <si>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</si>
  <si>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</si>
  <si>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</si>
  <si>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</si>
  <si>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</si>
  <si>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</si>
  <si>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</si>
  <si>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</si>
  <si>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</si>
  <si>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</si>
  <si>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</si>
  <si>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</si>
  <si>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</si>
  <si>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</si>
  <si>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</si>
  <si>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</si>
  <si>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</si>
  <si>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</si>
  <si>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</si>
  <si>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</si>
  <si>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</si>
  <si>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</si>
  <si>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</si>
  <si>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</si>
  <si>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</si>
  <si>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</si>
  <si>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</si>
  <si>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</si>
  <si>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</si>
  <si>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</si>
  <si>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</si>
  <si>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</si>
  <si>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</si>
  <si>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</si>
  <si>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</si>
  <si>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</si>
  <si>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</si>
  <si>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</si>
  <si>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</si>
  <si>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</si>
  <si>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</si>
  <si>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</si>
  <si>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</si>
  <si>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</si>
  <si>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</si>
  <si>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</si>
  <si>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</si>
  <si>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</si>
  <si>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</si>
  <si>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</si>
  <si>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</si>
  <si>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</si>
  <si>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</si>
  <si>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</si>
  <si>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</si>
  <si>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</si>
  <si>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</si>
  <si>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</si>
  <si>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</si>
  <si>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</si>
  <si>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</si>
  <si>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</si>
  <si>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</si>
  <si>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</si>
  <si>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</si>
  <si>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</si>
  <si>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</si>
  <si>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</si>
  <si>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</si>
  <si>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</si>
  <si>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</si>
  <si>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</si>
  <si>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</si>
  <si>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</si>
  <si>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</si>
  <si>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</si>
  <si>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</si>
  <si>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</si>
  <si>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</si>
  <si>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</si>
  <si>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</si>
  <si>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</si>
  <si>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</si>
  <si>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</si>
  <si>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</si>
  <si>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</si>
  <si>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</si>
  <si>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</si>
  <si>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</si>
  <si>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</si>
  <si>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</si>
  <si>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</si>
  <si>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</si>
  <si>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</si>
  <si>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</si>
  <si>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</si>
  <si>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</si>
  <si>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</si>
  <si>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</si>
  <si>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</si>
  <si>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</si>
  <si>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</si>
  <si>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</si>
  <si>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</si>
  <si>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</si>
  <si>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</si>
  <si>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</si>
  <si>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</si>
  <si>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</si>
  <si>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</si>
  <si>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</si>
  <si>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</si>
  <si>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</si>
  <si>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</si>
  <si>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</si>
  <si>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</si>
  <si>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</si>
  <si>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</si>
  <si>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</si>
  <si>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</si>
  <si>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</si>
  <si>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</si>
  <si>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</si>
  <si>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</si>
  <si>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</si>
  <si>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</si>
  <si>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</si>
  <si>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</si>
  <si>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</si>
  <si>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</si>
  <si>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</si>
  <si>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</si>
  <si>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</si>
  <si>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</si>
  <si>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</si>
  <si>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</si>
  <si>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</si>
  <si>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</si>
  <si>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</si>
  <si>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</si>
  <si>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</si>
  <si>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</si>
  <si>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</si>
  <si>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</si>
  <si>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</si>
  <si>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</si>
  <si>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</si>
  <si>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</si>
  <si>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</si>
  <si>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</si>
  <si>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</si>
  <si>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</si>
  <si>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</si>
  <si>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</si>
  <si>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</si>
  <si>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</si>
  <si>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</si>
  <si>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</si>
  <si>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</si>
  <si>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</si>
  <si>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</si>
  <si>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</si>
  <si>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</si>
  <si>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</si>
  <si>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</si>
  <si>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</si>
  <si>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</si>
  <si>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</si>
  <si>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</si>
  <si>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</si>
  <si>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</si>
  <si>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</si>
  <si>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</si>
  <si>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</si>
  <si>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</si>
  <si>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</si>
  <si>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</si>
  <si>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</si>
  <si>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</si>
  <si>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</si>
  <si>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</si>
  <si>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</si>
  <si>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</si>
  <si>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</si>
  <si>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</si>
  <si>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</si>
  <si>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</si>
  <si>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</si>
  <si>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</si>
  <si>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</si>
  <si>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</si>
  <si>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</si>
  <si>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</si>
  <si>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</si>
  <si>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</si>
  <si>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</si>
  <si>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</si>
  <si>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</si>
  <si>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</si>
  <si>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</si>
  <si>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</si>
  <si>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</si>
  <si>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</si>
  <si>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</si>
  <si>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</si>
  <si>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</si>
  <si>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</si>
  <si>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</si>
  <si>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</si>
  <si>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</si>
  <si>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</si>
  <si>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</si>
  <si>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</si>
  <si>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</si>
  <si>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</si>
  <si>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</si>
  <si>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</si>
  <si>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</si>
  <si>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</si>
  <si>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</si>
  <si>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</si>
  <si>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</si>
  <si>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</si>
  <si>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</si>
  <si>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</si>
  <si>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</si>
  <si>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</si>
  <si>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</si>
  <si>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</si>
  <si>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</si>
  <si>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</si>
  <si>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</si>
  <si>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</si>
  <si>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</si>
  <si>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</si>
  <si>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</si>
  <si>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</si>
  <si>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</si>
  <si>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</si>
  <si>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</si>
  <si>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</si>
  <si>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</si>
  <si>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</si>
  <si>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</si>
  <si>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</si>
  <si>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</si>
  <si>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</si>
  <si>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</si>
  <si>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</si>
  <si>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</si>
  <si>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</si>
  <si>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</si>
  <si>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</si>
  <si>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</si>
  <si>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</si>
  <si>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</si>
  <si>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</si>
  <si>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</si>
  <si>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</si>
  <si>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</si>
  <si>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</si>
  <si>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</si>
  <si>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</si>
  <si>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</si>
  <si>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</si>
  <si>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</si>
  <si>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</si>
  <si>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</si>
  <si>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</si>
  <si>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</si>
  <si>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</si>
  <si>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</si>
  <si>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</si>
  <si>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</si>
  <si>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</si>
  <si>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</si>
  <si>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</si>
  <si>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</si>
  <si>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</si>
  <si>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</si>
  <si>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</si>
  <si>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</si>
  <si>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</si>
  <si>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</si>
  <si>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</si>
  <si>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</si>
  <si>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</si>
  <si>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</si>
  <si>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</si>
  <si>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</si>
  <si>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</si>
  <si>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</si>
  <si>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</si>
  <si>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</si>
  <si>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</si>
  <si>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</si>
  <si>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</si>
  <si>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</si>
  <si>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</si>
  <si>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</si>
  <si>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</si>
  <si>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</si>
  <si>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</si>
  <si>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</si>
  <si>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</si>
  <si>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</si>
  <si>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</si>
  <si>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</si>
  <si>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</si>
  <si>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</si>
  <si>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</si>
  <si>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</si>
  <si>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</si>
  <si>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</si>
  <si>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</si>
  <si>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</si>
  <si>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</si>
  <si>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</si>
  <si>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</si>
  <si>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</si>
  <si>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</si>
  <si>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</si>
  <si>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</si>
  <si>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</si>
  <si>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</si>
  <si>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</si>
  <si>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</si>
  <si>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</si>
  <si>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</si>
  <si>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</si>
  <si>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</si>
  <si>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</si>
  <si>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</si>
  <si>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</si>
  <si>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</si>
  <si>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</si>
  <si>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</si>
  <si>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</si>
  <si>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</si>
  <si>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</si>
  <si>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</si>
  <si>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</si>
  <si>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</si>
  <si>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</si>
  <si>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</si>
  <si>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</si>
  <si>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</si>
  <si>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</si>
  <si>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</si>
  <si>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</si>
  <si>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</si>
  <si>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</si>
  <si>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</si>
  <si>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</si>
  <si>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</si>
  <si>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</si>
  <si>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</si>
  <si>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</si>
  <si>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</si>
  <si>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</si>
  <si>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</si>
  <si>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</si>
  <si>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</si>
  <si>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</si>
  <si>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</si>
  <si>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</si>
  <si>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</si>
  <si>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</si>
  <si>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</si>
  <si>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</si>
  <si>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</si>
  <si>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</si>
  <si>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</si>
  <si>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</si>
  <si>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</si>
  <si>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</si>
  <si>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</si>
  <si>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</si>
  <si>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</si>
  <si>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</si>
  <si>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</si>
  <si>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</si>
  <si>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</si>
  <si>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</si>
  <si>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</si>
  <si>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</si>
  <si>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</si>
  <si>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</si>
  <si>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</si>
  <si>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</si>
  <si>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</si>
  <si>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</si>
  <si>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</si>
  <si>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</si>
  <si>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</si>
  <si>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</si>
  <si>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</si>
  <si>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</si>
  <si>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</si>
  <si>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</si>
  <si>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</si>
  <si>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</si>
  <si>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</si>
  <si>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</si>
  <si>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</si>
  <si>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</si>
  <si>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</si>
  <si>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</si>
  <si>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</si>
  <si>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</si>
  <si>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</si>
  <si>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</si>
  <si>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</si>
  <si>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</si>
  <si>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</si>
  <si>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</si>
  <si>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</si>
  <si>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</si>
  <si>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</si>
  <si>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</si>
  <si>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</si>
  <si>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</si>
  <si>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</si>
  <si>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</si>
  <si>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</si>
  <si>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</si>
  <si>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</si>
  <si>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</si>
  <si>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</si>
  <si>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</si>
  <si>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</si>
  <si>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</si>
  <si>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</si>
  <si>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</si>
  <si>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</si>
  <si>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</si>
  <si>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</si>
  <si>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</si>
  <si>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</si>
  <si>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</si>
  <si>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</si>
  <si>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</si>
  <si>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</si>
  <si>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</si>
  <si>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</si>
  <si>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</si>
  <si>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</si>
  <si>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</si>
  <si>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</si>
  <si>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</si>
  <si>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</si>
  <si>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</si>
  <si>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</si>
  <si>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</si>
  <si>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</si>
  <si>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</si>
  <si>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</si>
  <si>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</si>
  <si>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</si>
  <si>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</si>
  <si>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</si>
  <si>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</si>
  <si>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</si>
  <si>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</si>
  <si>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</si>
  <si>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</si>
  <si>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</si>
  <si>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</si>
  <si>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</si>
  <si>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</si>
  <si>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</si>
  <si>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</si>
  <si>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</si>
  <si>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</si>
  <si>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</si>
  <si>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</si>
  <si>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</si>
  <si>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</si>
  <si>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</si>
  <si>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</si>
  <si>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</si>
  <si>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</si>
  <si>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</si>
  <si>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</si>
  <si>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</si>
  <si>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</si>
  <si>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</si>
  <si>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</si>
  <si>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</si>
  <si>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</si>
  <si>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</si>
  <si>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</si>
  <si>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</si>
  <si>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</si>
  <si>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</si>
  <si>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</si>
  <si>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</si>
  <si>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</si>
  <si>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</si>
  <si>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</si>
  <si>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</si>
  <si>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</si>
  <si>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</si>
  <si>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</si>
  <si>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</si>
  <si>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</si>
  <si>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</si>
  <si>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</si>
  <si>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</si>
  <si>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</si>
  <si>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</si>
  <si>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</si>
  <si>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</si>
  <si>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</si>
  <si>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</si>
  <si>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</si>
  <si>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</si>
  <si>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</si>
  <si>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</si>
  <si>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</si>
  <si>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</si>
  <si>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</si>
  <si>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</si>
  <si>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</si>
  <si>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</si>
  <si>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</si>
  <si>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</si>
  <si>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</si>
  <si>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</si>
  <si>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</si>
  <si>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</si>
  <si>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</si>
  <si>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</si>
  <si>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</si>
  <si>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</si>
  <si>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</si>
  <si>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</si>
  <si>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</si>
  <si>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</si>
  <si>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</si>
  <si>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</si>
  <si>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</si>
  <si>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</si>
  <si>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</si>
  <si>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</si>
  <si>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</si>
  <si>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</si>
  <si>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</si>
  <si>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</si>
  <si>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</si>
  <si>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</si>
  <si>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</si>
  <si>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</si>
  <si>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</si>
  <si>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</si>
  <si>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</si>
  <si>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</si>
  <si>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</si>
  <si>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</si>
  <si>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</si>
  <si>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</si>
  <si>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</si>
  <si>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</si>
  <si>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</si>
  <si>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</si>
  <si>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</si>
  <si>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</si>
  <si>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</si>
  <si>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</si>
  <si>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</si>
  <si>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</si>
  <si>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</si>
  <si>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</si>
  <si>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</si>
  <si>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</si>
  <si>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</si>
  <si>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</si>
  <si>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</si>
  <si>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</si>
  <si>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</si>
  <si>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</si>
  <si>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</si>
  <si>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</si>
  <si>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</si>
  <si>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</si>
  <si>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</si>
  <si>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</si>
  <si>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</si>
  <si>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</si>
  <si>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</si>
  <si>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</si>
  <si>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</si>
  <si>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</si>
  <si>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</si>
  <si>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</si>
  <si>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</si>
  <si>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</si>
  <si>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</si>
  <si>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</si>
  <si>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</si>
  <si>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</si>
  <si>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</si>
  <si>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</si>
  <si>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</si>
  <si>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</si>
  <si>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</si>
  <si>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</si>
  <si>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</si>
  <si>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</si>
  <si>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</si>
  <si>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</si>
  <si>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</si>
  <si>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</si>
  <si>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</si>
  <si>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</si>
  <si>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</si>
  <si>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</si>
  <si>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</si>
  <si>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</si>
  <si>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</si>
  <si>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</si>
  <si>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</si>
  <si>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</si>
  <si>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</si>
  <si>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</si>
  <si>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</si>
  <si>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</si>
  <si>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</si>
  <si>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</si>
  <si>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</si>
  <si>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</si>
  <si>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</si>
  <si>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</si>
  <si>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</si>
  <si>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</si>
  <si>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</si>
  <si>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</si>
  <si>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</si>
  <si>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</si>
  <si>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</si>
  <si>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</si>
  <si>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</si>
  <si>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</si>
  <si>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</si>
  <si>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</si>
  <si>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</si>
  <si>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</si>
  <si>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</si>
  <si>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</si>
  <si>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</si>
  <si>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</si>
  <si>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</si>
  <si>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</si>
  <si>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</si>
  <si>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</si>
  <si>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</si>
  <si>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</si>
  <si>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</si>
  <si>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</si>
  <si>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</si>
  <si>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</si>
  <si>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</si>
  <si>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</si>
  <si>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</si>
  <si>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</si>
  <si>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</si>
  <si>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</si>
  <si>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</si>
  <si>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</si>
  <si>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</si>
  <si>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</si>
  <si>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</si>
  <si>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</si>
  <si>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</si>
  <si>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</si>
  <si>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</si>
  <si>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</si>
  <si>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</si>
  <si>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</si>
  <si>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</si>
  <si>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</si>
  <si>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</si>
  <si>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</si>
  <si>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</si>
  <si>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</si>
  <si>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</si>
  <si>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</si>
  <si>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</si>
  <si>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</si>
  <si>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</si>
  <si>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</si>
  <si>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</si>
  <si>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</si>
  <si>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</si>
  <si>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</si>
  <si>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</si>
  <si>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</si>
  <si>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</si>
  <si>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</si>
  <si>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</si>
  <si>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</si>
  <si>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</si>
  <si>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</si>
  <si>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</si>
  <si>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</si>
  <si>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</si>
  <si>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</si>
  <si>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</si>
  <si>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</si>
  <si>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</si>
  <si>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</si>
  <si>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</si>
  <si>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</si>
  <si>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</si>
  <si>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</si>
  <si>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</si>
  <si>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</si>
  <si>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</si>
  <si>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</si>
  <si>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</si>
  <si>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</si>
  <si>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</si>
  <si>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</si>
  <si>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</si>
  <si>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</si>
  <si>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</si>
  <si>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</si>
  <si>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</si>
  <si>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</si>
  <si>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</si>
  <si>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</si>
  <si>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</si>
  <si>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</si>
  <si>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</si>
  <si>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</si>
  <si>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</si>
  <si>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</si>
  <si>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</si>
  <si>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</si>
  <si>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</si>
  <si>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</si>
  <si>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</si>
  <si>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</si>
  <si>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</si>
  <si>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</si>
  <si>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</si>
  <si>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</si>
  <si>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</si>
  <si>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</si>
  <si>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</si>
  <si>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</si>
  <si>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</si>
  <si>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</si>
  <si>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</si>
  <si>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</si>
  <si>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</si>
  <si>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</si>
  <si>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</si>
  <si>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</si>
  <si>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</si>
  <si>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</si>
  <si>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</si>
  <si>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</si>
  <si>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</si>
  <si>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</si>
  <si>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</si>
  <si>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</si>
  <si>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</si>
  <si>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</si>
  <si>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</si>
  <si>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</si>
  <si>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</si>
  <si>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</si>
  <si>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</si>
  <si>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</si>
  <si>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</si>
  <si>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</si>
  <si>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</si>
  <si>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</si>
  <si>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</si>
  <si>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</si>
  <si>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</si>
  <si>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</si>
  <si>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</si>
  <si>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</si>
  <si>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</si>
  <si>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</si>
  <si>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</si>
  <si>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</si>
  <si>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</si>
  <si>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</si>
  <si>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</si>
  <si>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</si>
  <si>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</si>
  <si>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</si>
  <si>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</si>
  <si>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</si>
  <si>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</si>
  <si>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</si>
  <si>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</si>
  <si>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</si>
  <si>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</si>
  <si>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</si>
  <si>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</si>
  <si>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</si>
  <si>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</si>
  <si>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</si>
  <si>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</si>
  <si>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</si>
  <si>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</si>
  <si>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</si>
  <si>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</si>
  <si>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</si>
  <si>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</si>
  <si>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</si>
  <si>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</si>
  <si>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</si>
  <si>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</si>
  <si>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</si>
  <si>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</si>
  <si>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</si>
  <si>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</si>
  <si>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</si>
  <si>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</si>
  <si>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</si>
  <si>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</si>
  <si>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</si>
  <si>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</si>
  <si>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</si>
  <si>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</si>
  <si>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</si>
  <si>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</si>
  <si>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</si>
  <si>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</si>
  <si>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</si>
  <si>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</si>
  <si>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</si>
  <si>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</si>
  <si>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</si>
  <si>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</si>
  <si>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</si>
  <si>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</si>
  <si>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</si>
  <si>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</si>
  <si>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</si>
  <si>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</si>
  <si>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</si>
  <si>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</si>
  <si>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</si>
  <si>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</si>
  <si>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</si>
  <si>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</si>
  <si>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</si>
  <si>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</si>
  <si>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</si>
  <si>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</si>
  <si>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</si>
  <si>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</si>
  <si>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</si>
  <si>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</si>
  <si>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</si>
  <si>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</si>
  <si>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</si>
  <si>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</si>
  <si>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</si>
  <si>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</si>
  <si>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</si>
  <si>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</si>
  <si>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</si>
  <si>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</si>
  <si>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</si>
  <si>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</si>
  <si>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</si>
  <si>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</si>
  <si>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</si>
  <si>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</si>
  <si>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</si>
  <si>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</si>
  <si>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</si>
  <si>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</si>
  <si>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</si>
  <si>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</si>
  <si>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</si>
  <si>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</si>
  <si>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</si>
  <si>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</si>
  <si>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</si>
  <si>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</si>
  <si>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</si>
  <si>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</si>
  <si>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</si>
  <si>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</si>
  <si>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</si>
  <si>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</si>
  <si>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</si>
  <si>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</si>
  <si>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</si>
  <si>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</si>
  <si>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</si>
  <si>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</si>
  <si>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</si>
  <si>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</si>
  <si>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</si>
  <si>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</si>
  <si>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</si>
  <si>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</si>
  <si>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</si>
  <si>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</si>
  <si>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</si>
  <si>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</si>
  <si>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</si>
  <si>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</si>
  <si>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</si>
  <si>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</si>
  <si>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</si>
  <si>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</si>
  <si>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</si>
  <si>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</si>
  <si>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</si>
  <si>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</si>
  <si>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</si>
  <si>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</si>
  <si>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</si>
  <si>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</si>
  <si>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</si>
  <si>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</si>
  <si>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</si>
  <si>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</si>
  <si>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</si>
  <si>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</si>
  <si>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</si>
  <si>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</si>
  <si>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</si>
  <si>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</si>
  <si>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</si>
  <si>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</si>
  <si>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</si>
  <si>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</si>
  <si>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</si>
  <si>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</si>
  <si>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</si>
  <si>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</si>
  <si>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</si>
  <si>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</si>
  <si>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</si>
  <si>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</si>
  <si>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</si>
  <si>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</si>
  <si>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</si>
  <si>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</si>
  <si>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</si>
  <si>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</si>
  <si>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</si>
  <si>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</si>
  <si>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</si>
  <si>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</si>
  <si>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</si>
  <si>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</si>
  <si>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</si>
  <si>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</si>
  <si>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</si>
  <si>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</si>
  <si>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</si>
  <si>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</si>
  <si>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</si>
  <si>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</si>
  <si>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</si>
  <si>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</si>
  <si>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</si>
  <si>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</si>
  <si>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</si>
  <si>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</si>
  <si>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</si>
  <si>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</si>
  <si>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</si>
  <si>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</si>
  <si>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</si>
  <si>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</si>
  <si>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</si>
  <si>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</si>
  <si>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</si>
  <si>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</si>
  <si>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</si>
  <si>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</si>
  <si>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</si>
  <si>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</si>
  <si>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</si>
  <si>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</si>
  <si>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</si>
  <si>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</si>
  <si>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</si>
  <si>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</si>
  <si>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</si>
  <si>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</si>
  <si>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</si>
  <si>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</si>
  <si>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</si>
  <si>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</si>
  <si>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</si>
  <si>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</si>
  <si>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</si>
  <si>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</si>
  <si>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</si>
  <si>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</si>
  <si>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</si>
  <si>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</si>
  <si>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</si>
  <si>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</si>
  <si>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</si>
  <si>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</si>
  <si>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</si>
  <si>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</si>
  <si>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</si>
  <si>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</si>
  <si>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</si>
  <si>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</si>
  <si>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</si>
  <si>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</si>
  <si>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</si>
  <si>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</si>
  <si>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</si>
  <si>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</si>
  <si>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</si>
  <si>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</si>
  <si>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</si>
  <si>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</si>
  <si>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</si>
  <si>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</si>
  <si>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</si>
  <si>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</si>
  <si>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</si>
  <si>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</si>
  <si>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</si>
  <si>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</si>
  <si>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</si>
  <si>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</si>
  <si>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</si>
  <si>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</si>
  <si>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</si>
  <si>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</si>
  <si>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</si>
  <si>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</si>
  <si>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</si>
  <si>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</si>
  <si>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</si>
  <si>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</si>
  <si>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</si>
  <si>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</si>
  <si>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</si>
  <si>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</si>
  <si>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</si>
  <si>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</si>
  <si>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</si>
  <si>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</si>
  <si>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</si>
  <si>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</si>
  <si>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</si>
  <si>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</si>
  <si>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</si>
  <si>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</si>
  <si>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</si>
  <si>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</si>
  <si>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</si>
  <si>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</si>
  <si>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</si>
  <si>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</si>
  <si>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</si>
  <si>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</si>
  <si>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</si>
  <si>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</si>
  <si>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</si>
  <si>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</si>
  <si>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</si>
  <si>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</si>
  <si>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</si>
  <si>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</si>
  <si>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</si>
  <si>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</si>
  <si>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</si>
  <si>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</si>
  <si>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</si>
  <si>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</si>
  <si>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</si>
  <si>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</si>
  <si>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</si>
  <si>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</si>
  <si>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</si>
  <si>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</si>
  <si>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</si>
  <si>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</si>
  <si>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</si>
  <si>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</si>
  <si>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</si>
  <si>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</si>
  <si>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</si>
  <si>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</si>
  <si>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</si>
  <si>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</si>
  <si>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</si>
  <si>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</si>
  <si>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</si>
  <si>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</si>
  <si>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</si>
  <si>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</si>
  <si>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</si>
  <si>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</si>
  <si>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</si>
  <si>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</si>
  <si>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</si>
  <si>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</si>
  <si>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</si>
  <si>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</si>
  <si>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</si>
  <si>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</si>
  <si>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</si>
  <si>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</si>
  <si>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</si>
  <si>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</si>
  <si>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</si>
  <si>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</si>
  <si>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</si>
  <si>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</si>
  <si>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</si>
  <si>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</si>
  <si>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</si>
  <si>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</si>
  <si>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</si>
  <si>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</si>
  <si>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</si>
  <si>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</si>
  <si>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</si>
  <si>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</si>
  <si>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</si>
  <si>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</si>
  <si>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</si>
  <si>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</si>
  <si>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</si>
  <si>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</si>
  <si>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</si>
  <si>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</si>
  <si>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</si>
  <si>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</si>
  <si>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</si>
  <si>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</si>
  <si>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</si>
  <si>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</si>
  <si>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</si>
  <si>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</si>
  <si>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</si>
  <si>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</si>
  <si>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</si>
  <si>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</si>
  <si>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</si>
  <si>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</si>
  <si>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</si>
  <si>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</si>
  <si>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</si>
  <si>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</si>
  <si>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</si>
  <si>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</si>
  <si>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</si>
  <si>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</si>
  <si>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</si>
  <si>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</si>
  <si>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</si>
  <si>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</si>
  <si>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</si>
  <si>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</si>
  <si>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</si>
  <si>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</si>
  <si>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</si>
  <si>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</si>
  <si>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</si>
  <si>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</si>
  <si>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</si>
  <si>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</si>
  <si>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</si>
  <si>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</si>
  <si>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</si>
  <si>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</si>
  <si>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</si>
  <si>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</si>
  <si>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</si>
  <si>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</si>
  <si>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</si>
  <si>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</si>
  <si>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</si>
  <si>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</si>
  <si>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</si>
  <si>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</si>
  <si>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</si>
  <si>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</si>
  <si>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</si>
  <si>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</si>
  <si>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</si>
  <si>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</si>
  <si>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</si>
  <si>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</si>
  <si>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</si>
  <si>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</si>
  <si>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</si>
  <si>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</si>
  <si>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</si>
  <si>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</si>
  <si>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</si>
  <si>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</si>
  <si>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</si>
  <si>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</si>
  <si>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</si>
  <si>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</si>
  <si>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</si>
  <si>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</si>
  <si>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</si>
  <si>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</si>
  <si>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</si>
  <si>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</si>
  <si>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</si>
  <si>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</si>
  <si>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</si>
  <si>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</si>
  <si>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</si>
  <si>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</si>
  <si>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</si>
  <si>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</si>
  <si>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</si>
  <si>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</si>
  <si>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</si>
  <si>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</si>
  <si>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</si>
  <si>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</si>
  <si>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</si>
  <si>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</si>
  <si>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</si>
  <si>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</si>
  <si>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</si>
  <si>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</si>
  <si>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</si>
  <si>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</si>
  <si>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</si>
  <si>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</si>
  <si>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</si>
  <si>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</si>
  <si>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</si>
  <si>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</si>
  <si>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</si>
  <si>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</si>
  <si>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</si>
  <si>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</si>
  <si>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</si>
  <si>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</si>
  <si>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</si>
  <si>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</si>
  <si>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</si>
  <si>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</si>
  <si>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</si>
  <si>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</si>
  <si>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</si>
  <si>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</si>
  <si>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</si>
  <si>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</si>
  <si>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</si>
  <si>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</si>
  <si>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</si>
  <si>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</si>
  <si>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</si>
  <si>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</si>
  <si>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</si>
  <si>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</si>
  <si>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</si>
  <si>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</si>
  <si>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</si>
  <si>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</si>
  <si>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</si>
  <si>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</si>
  <si>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</si>
  <si>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</si>
  <si>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</si>
  <si>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</si>
  <si>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</si>
  <si>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</si>
  <si>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</si>
  <si>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</si>
  <si>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</si>
  <si>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</si>
  <si>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</si>
  <si>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</si>
  <si>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</si>
  <si>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</si>
  <si>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</si>
  <si>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</si>
  <si>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</si>
  <si>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</si>
  <si>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</si>
  <si>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</si>
  <si>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</si>
  <si>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</si>
  <si>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</si>
  <si>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</si>
  <si>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</si>
  <si>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</si>
  <si>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</si>
  <si>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</si>
  <si>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</si>
  <si>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</si>
  <si>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</si>
  <si>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</si>
  <si>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</si>
  <si>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</si>
  <si>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</si>
  <si>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</si>
  <si>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</si>
  <si>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</si>
  <si>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</si>
  <si>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</si>
  <si>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</si>
  <si>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</si>
  <si>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</si>
  <si>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</si>
  <si>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</si>
  <si>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</si>
  <si>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</si>
  <si>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</si>
  <si>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</si>
  <si>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</si>
  <si>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</si>
  <si>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</si>
  <si>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</si>
  <si>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</si>
  <si>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</si>
  <si>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</si>
  <si>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</si>
  <si>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</si>
  <si>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</si>
  <si>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</si>
  <si>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</si>
  <si>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</si>
  <si>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</si>
  <si>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</si>
  <si>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</si>
  <si>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</si>
  <si>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</si>
  <si>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</si>
  <si>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</si>
  <si>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</si>
  <si>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</si>
  <si>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</si>
  <si>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</si>
  <si>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</si>
  <si>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</si>
  <si>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</si>
  <si>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</si>
  <si>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</si>
  <si>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</si>
  <si>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</si>
  <si>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</si>
  <si>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</si>
  <si>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</si>
  <si>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</si>
  <si>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</si>
  <si>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</si>
  <si>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</si>
  <si>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</si>
  <si>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</si>
  <si>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</si>
  <si>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</si>
  <si>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</si>
  <si>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</si>
  <si>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</si>
  <si>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</si>
  <si>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</si>
  <si>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</si>
  <si>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</si>
  <si>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</si>
  <si>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</si>
  <si>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</si>
  <si>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</si>
  <si>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</si>
  <si>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</si>
  <si>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</si>
  <si>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</si>
  <si>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</si>
  <si>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</si>
  <si>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</si>
  <si>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</si>
  <si>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</si>
  <si>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</si>
  <si>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</si>
  <si>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</si>
  <si>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</si>
  <si>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</si>
  <si>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</si>
  <si>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</si>
  <si>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</si>
  <si>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</si>
  <si>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</si>
  <si>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</si>
  <si>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</si>
  <si>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</si>
  <si>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</si>
  <si>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</si>
  <si>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</si>
  <si>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</si>
  <si>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</si>
  <si>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</si>
  <si>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</si>
  <si>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</si>
  <si>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</si>
  <si>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</si>
  <si>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</si>
  <si>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</si>
  <si>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</si>
  <si>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</si>
  <si>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</si>
  <si>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</si>
  <si>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</si>
  <si>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</si>
  <si>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</si>
  <si>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</si>
  <si>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</si>
  <si>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</si>
  <si>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</si>
  <si>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</si>
  <si>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</si>
  <si>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</si>
  <si>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</si>
  <si>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</si>
  <si>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</si>
  <si>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</si>
  <si>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</si>
  <si>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</si>
  <si>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</si>
  <si>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</si>
  <si>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</si>
  <si>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</si>
  <si>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</si>
  <si>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</si>
  <si>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</si>
  <si>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</si>
  <si>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</si>
  <si>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</si>
  <si>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</si>
  <si>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</si>
  <si>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</si>
  <si>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</si>
  <si>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</si>
  <si>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</si>
  <si>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</si>
  <si>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</si>
  <si>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</si>
  <si>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</si>
  <si>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</si>
  <si>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</si>
  <si>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</si>
  <si>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</si>
  <si>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</si>
  <si>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</si>
  <si>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</si>
  <si>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</si>
  <si>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</si>
  <si>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</si>
  <si>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</si>
  <si>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</si>
  <si>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</si>
  <si>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</si>
  <si>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</si>
  <si>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</si>
  <si>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</si>
  <si>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</si>
  <si>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</si>
  <si>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</si>
  <si>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</si>
  <si>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</si>
  <si>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</si>
  <si>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</si>
  <si>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</si>
  <si>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</si>
  <si>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</si>
  <si>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</si>
  <si>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</si>
  <si>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</si>
  <si>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</si>
  <si>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</si>
  <si>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</si>
  <si>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</si>
  <si>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</si>
  <si>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</si>
  <si>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</si>
  <si>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</si>
  <si>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</si>
  <si>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</si>
  <si>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</si>
  <si>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</si>
  <si>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</si>
  <si>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</si>
  <si>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</si>
  <si>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</si>
  <si>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</si>
  <si>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</si>
  <si>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</si>
  <si>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</si>
  <si>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</si>
  <si>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</si>
  <si>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</si>
  <si>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</si>
  <si>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</si>
  <si>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</si>
  <si>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</si>
  <si>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</si>
  <si>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</si>
  <si>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</si>
  <si>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</si>
  <si>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</si>
  <si>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</si>
  <si>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</si>
  <si>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</si>
  <si>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</si>
  <si>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</si>
  <si>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</si>
  <si>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</si>
  <si>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</si>
  <si>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</si>
  <si>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</si>
  <si>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</si>
  <si>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</si>
  <si>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</si>
  <si>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</si>
  <si>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</si>
  <si>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</si>
  <si>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</si>
  <si>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</si>
  <si>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</si>
  <si>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</si>
  <si>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</si>
  <si>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</si>
  <si>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</si>
  <si>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</si>
  <si>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</si>
  <si>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</si>
  <si>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</si>
  <si>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</si>
  <si>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</si>
  <si>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</si>
  <si>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</si>
  <si>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</si>
  <si>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</si>
  <si>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</si>
  <si>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</si>
  <si>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</si>
  <si>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</si>
  <si>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</si>
  <si>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</si>
  <si>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</si>
  <si>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</si>
  <si>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</si>
  <si>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</si>
  <si>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</si>
  <si>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</si>
  <si>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</si>
  <si>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</si>
  <si>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</si>
  <si>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</si>
  <si>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</si>
  <si>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</si>
  <si>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</si>
  <si>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</si>
  <si>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</si>
  <si>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</si>
  <si>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</si>
  <si>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</si>
  <si>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</si>
  <si>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</si>
  <si>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</si>
  <si>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</si>
  <si>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</si>
  <si>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</si>
  <si>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</si>
  <si>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</si>
  <si>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</si>
  <si>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</si>
  <si>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</si>
  <si>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</si>
  <si>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</si>
  <si>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</si>
  <si>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</si>
  <si>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</si>
  <si>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</si>
  <si>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</si>
  <si>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</si>
  <si>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</si>
  <si>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</si>
  <si>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</si>
  <si>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</si>
  <si>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</si>
  <si>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</si>
  <si>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</si>
  <si>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</si>
  <si>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</si>
  <si>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</si>
  <si>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</si>
  <si>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</si>
  <si>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</si>
  <si>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</si>
  <si>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</si>
  <si>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</si>
  <si>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</si>
  <si>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</si>
  <si>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</si>
  <si>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</si>
  <si>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</si>
  <si>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</si>
  <si>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</si>
  <si>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</si>
  <si>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</si>
  <si>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</si>
  <si>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</si>
  <si>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</si>
  <si>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</si>
  <si>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</si>
  <si>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</si>
  <si>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</si>
  <si>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</si>
  <si>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</si>
  <si>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</si>
  <si>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</si>
  <si>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</si>
  <si>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</si>
  <si>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</si>
  <si>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</si>
  <si>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</si>
  <si>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</si>
  <si>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</si>
  <si>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</si>
  <si>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</si>
  <si>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</si>
  <si>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</si>
  <si>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</si>
  <si>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</si>
  <si>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</si>
  <si>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</si>
  <si>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</si>
  <si>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</si>
  <si>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</si>
  <si>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</si>
  <si>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</si>
  <si>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</si>
  <si>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</si>
  <si>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</si>
  <si>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</si>
  <si>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</si>
  <si>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</si>
  <si>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</si>
  <si>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</si>
  <si>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</si>
  <si>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</si>
  <si>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</si>
  <si>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</si>
  <si>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</si>
  <si>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</si>
  <si>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</si>
  <si>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</si>
  <si>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</si>
  <si>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</si>
  <si>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</si>
  <si>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</si>
  <si>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</si>
  <si>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</si>
  <si>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</si>
  <si>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</si>
  <si>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</si>
  <si>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</si>
  <si>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</si>
  <si>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</si>
  <si>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</si>
  <si>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</si>
  <si>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</si>
  <si>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</si>
  <si>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</si>
  <si>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</si>
  <si>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</si>
  <si>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</si>
  <si>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</si>
  <si>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</si>
  <si>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</si>
  <si>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</si>
  <si>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</si>
  <si>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</si>
  <si>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</si>
  <si>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</si>
  <si>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</si>
  <si>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</si>
  <si>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</si>
  <si>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</si>
  <si>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</si>
  <si>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</si>
  <si>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</si>
  <si>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</si>
  <si>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</si>
  <si>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</si>
  <si>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</si>
  <si>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</si>
  <si>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</si>
  <si>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</si>
  <si>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</si>
  <si>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</si>
  <si>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</si>
  <si>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</si>
  <si>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</si>
  <si>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</si>
  <si>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</si>
  <si>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</si>
  <si>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</si>
  <si>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</si>
  <si>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</si>
  <si>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</si>
  <si>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</si>
  <si>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</si>
  <si>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</si>
  <si>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</si>
  <si>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</si>
  <si>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</si>
  <si>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</si>
  <si>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</si>
  <si>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</si>
  <si>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</si>
  <si>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</si>
  <si>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</si>
  <si>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</si>
  <si>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</si>
  <si>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</si>
  <si>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</si>
  <si>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</si>
  <si>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</si>
  <si>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</si>
  <si>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</si>
  <si>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</si>
  <si>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</si>
  <si>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</si>
  <si>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</si>
  <si>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</si>
  <si>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</si>
  <si>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</si>
  <si>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</si>
  <si>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</si>
  <si>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</si>
  <si>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</si>
  <si>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</si>
  <si>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</si>
  <si>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</si>
  <si>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</si>
  <si>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</si>
  <si>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</si>
  <si>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</si>
  <si>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</si>
  <si>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</si>
  <si>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</si>
  <si>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</si>
  <si>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</si>
  <si>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</si>
  <si>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</si>
  <si>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</si>
  <si>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</si>
  <si>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</si>
  <si>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</si>
  <si>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</si>
  <si>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</si>
  <si>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</si>
  <si>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</si>
  <si>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</si>
  <si>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</si>
  <si>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</si>
  <si>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</si>
  <si>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</si>
  <si>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</si>
  <si>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</si>
  <si>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</si>
  <si>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</si>
  <si>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</si>
  <si>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</si>
  <si>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</si>
  <si>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</si>
  <si>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</si>
  <si>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</si>
  <si>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</si>
  <si>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</si>
  <si>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</si>
  <si>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</si>
  <si>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</si>
  <si>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</si>
  <si>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</si>
  <si>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</si>
  <si>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</si>
  <si>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</si>
  <si>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</si>
  <si>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</si>
  <si>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</si>
  <si>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</si>
  <si>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</si>
  <si>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</si>
  <si>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</si>
  <si>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</si>
  <si>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</si>
  <si>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</si>
  <si>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</si>
  <si>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</si>
  <si>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</si>
  <si>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</si>
  <si>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</si>
  <si>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</si>
  <si>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</si>
  <si>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</si>
  <si>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</si>
  <si>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</si>
  <si>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</si>
  <si>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</si>
  <si>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</si>
  <si>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</si>
  <si>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</si>
  <si>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</si>
  <si>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</si>
  <si>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</si>
  <si>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</si>
  <si>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</si>
  <si>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</si>
  <si>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</si>
  <si>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</si>
  <si>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</si>
  <si>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</si>
  <si>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</si>
  <si>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</si>
  <si>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</si>
  <si>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</si>
  <si>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</si>
  <si>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</si>
  <si>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</si>
  <si>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</si>
  <si>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</si>
  <si>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</si>
  <si>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</si>
  <si>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</si>
  <si>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</si>
  <si>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</si>
  <si>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</si>
  <si>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</si>
  <si>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</si>
  <si>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</si>
  <si>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</si>
  <si>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</si>
  <si>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</si>
  <si>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</si>
  <si>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</si>
  <si>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</si>
  <si>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</si>
  <si>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</si>
  <si>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</si>
  <si>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</si>
  <si>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</si>
  <si>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</si>
  <si>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</si>
  <si>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</si>
  <si>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</si>
  <si>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</si>
  <si>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</si>
  <si>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</si>
  <si>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</si>
  <si>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</si>
  <si>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</si>
  <si>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</si>
  <si>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</si>
  <si>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</si>
  <si>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</si>
  <si>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</si>
  <si>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</si>
  <si>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</si>
  <si>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</si>
  <si>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</si>
  <si>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</si>
  <si>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</si>
  <si>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</si>
  <si>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</si>
  <si>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</si>
  <si>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</si>
  <si>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</si>
  <si>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</si>
  <si>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</si>
  <si>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</si>
  <si>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</si>
  <si>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</si>
  <si>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</si>
  <si>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</si>
  <si>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</si>
  <si>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</si>
  <si>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</si>
  <si>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</si>
  <si>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</si>
  <si>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</si>
  <si>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</si>
  <si>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</si>
  <si>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</si>
  <si>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</si>
  <si>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</si>
  <si>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</si>
  <si>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</si>
  <si>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</si>
  <si>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</si>
  <si>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</si>
  <si>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</si>
  <si>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</si>
  <si>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</si>
  <si>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</si>
  <si>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</si>
  <si>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</si>
  <si>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</si>
  <si>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</si>
  <si>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</si>
  <si>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</si>
  <si>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</si>
  <si>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</si>
  <si>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</si>
  <si>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</si>
  <si>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</si>
  <si>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</si>
  <si>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</si>
  <si>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</si>
  <si>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</si>
  <si>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</si>
  <si>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</si>
  <si>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</si>
  <si>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</si>
  <si>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</si>
  <si>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</si>
  <si>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</si>
  <si>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</si>
  <si>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</si>
  <si>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</si>
  <si>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</si>
  <si>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</si>
  <si>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</si>
  <si>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</si>
  <si>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</si>
  <si>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</si>
  <si>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</si>
  <si>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</si>
  <si>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</si>
  <si>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</si>
  <si>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</si>
  <si>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</si>
  <si>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</si>
  <si>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</si>
  <si>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</si>
  <si>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</si>
  <si>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</si>
  <si>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</si>
  <si>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</si>
  <si>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</si>
  <si>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</si>
  <si>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</si>
  <si>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</si>
  <si>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</si>
  <si>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</si>
  <si>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</si>
  <si>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</si>
  <si>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</si>
  <si>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</si>
  <si>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</si>
  <si>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</si>
  <si>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</si>
  <si>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</si>
  <si>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</si>
  <si>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</si>
  <si>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</si>
  <si>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</si>
  <si>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</si>
  <si>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</si>
  <si>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</si>
  <si>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</si>
  <si>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</si>
  <si>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</si>
  <si>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</si>
  <si>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</si>
  <si>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</si>
  <si>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</si>
  <si>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</si>
  <si>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</si>
  <si>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</si>
  <si>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</si>
  <si>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</si>
  <si>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</si>
  <si>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</si>
  <si>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</si>
  <si>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</si>
  <si>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</si>
  <si>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</si>
  <si>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</si>
  <si>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</si>
  <si>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</si>
  <si>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</si>
  <si>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</si>
  <si>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</si>
  <si>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</si>
  <si>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</si>
  <si>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</si>
  <si>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</si>
  <si>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</si>
  <si>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</si>
  <si>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</si>
  <si>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</si>
  <si>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</si>
  <si>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</si>
  <si>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</si>
  <si>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</si>
  <si>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</si>
  <si>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</si>
  <si>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</si>
  <si>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</si>
  <si>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</si>
  <si>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</si>
  <si>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</si>
  <si>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</si>
  <si>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</si>
  <si>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</si>
  <si>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</si>
  <si>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</si>
  <si>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</si>
  <si>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</si>
  <si>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</si>
  <si>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</si>
  <si>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</si>
  <si>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</si>
  <si>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</si>
  <si>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</si>
  <si>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</si>
  <si>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</si>
  <si>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</si>
  <si>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</si>
  <si>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</si>
  <si>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</si>
  <si>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</si>
  <si>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</si>
  <si>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</si>
  <si>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</si>
  <si>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</si>
  <si>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</si>
  <si>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</si>
  <si>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</si>
  <si>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</si>
  <si>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</si>
  <si>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</si>
  <si>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</si>
  <si>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</si>
  <si>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</si>
  <si>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</si>
  <si>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</si>
  <si>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</si>
  <si>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</si>
  <si>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</si>
  <si>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</si>
  <si>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</si>
  <si>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</si>
  <si>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</si>
  <si>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</si>
  <si>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</si>
  <si>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</si>
  <si>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</si>
  <si>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</si>
  <si>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</si>
  <si>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</si>
  <si>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</si>
  <si>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</si>
  <si>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</si>
  <si>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</si>
  <si>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</si>
  <si>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</si>
  <si>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</si>
  <si>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</si>
  <si>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</si>
  <si>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</si>
  <si>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</si>
  <si>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</si>
  <si>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</si>
  <si>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</si>
  <si>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</si>
  <si>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</si>
  <si>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</si>
  <si>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</si>
  <si>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</si>
  <si>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</si>
  <si>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</si>
  <si>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</si>
  <si>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</si>
  <si>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</si>
  <si>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</si>
  <si>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</si>
  <si>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</si>
  <si>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</si>
  <si>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</si>
  <si>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</si>
  <si>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</si>
  <si>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</si>
  <si>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</si>
  <si>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</si>
  <si>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</si>
  <si>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</si>
  <si>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</si>
  <si>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</si>
  <si>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</si>
  <si>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</si>
  <si>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</si>
  <si>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</si>
  <si>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</si>
  <si>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</si>
  <si>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</si>
  <si>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</si>
  <si>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</si>
  <si>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</si>
  <si>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</si>
  <si>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</si>
  <si>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</si>
  <si>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</si>
  <si>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</si>
  <si>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</si>
  <si>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</si>
  <si>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</si>
  <si>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</si>
  <si>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</si>
  <si>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</si>
  <si>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</si>
  <si>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</si>
  <si>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</si>
  <si>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</si>
  <si>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</si>
  <si>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</si>
  <si>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</si>
  <si>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</si>
  <si>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</si>
  <si>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</si>
  <si>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</si>
  <si>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</si>
  <si>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</si>
  <si>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</si>
  <si>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</si>
  <si>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</si>
  <si>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</si>
  <si>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</si>
  <si>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</si>
  <si>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</si>
  <si>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</si>
  <si>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</si>
  <si>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</si>
  <si>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</si>
  <si>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</si>
  <si>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</si>
  <si>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</si>
  <si>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</si>
  <si>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</si>
  <si>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</si>
  <si>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</si>
  <si>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</si>
  <si>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</si>
  <si>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</si>
  <si>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</si>
  <si>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</si>
  <si>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</si>
  <si>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</si>
  <si>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</si>
  <si>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</si>
  <si>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</si>
  <si>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</si>
  <si>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</si>
  <si>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</si>
  <si>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</si>
  <si>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</si>
  <si>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</si>
  <si>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</si>
  <si>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</si>
  <si>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</si>
  <si>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</si>
  <si>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</si>
  <si>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</si>
  <si>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</si>
  <si>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</si>
  <si>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</si>
  <si>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</si>
  <si>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</si>
  <si>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</si>
  <si>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</si>
  <si>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</si>
  <si>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</si>
  <si>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</si>
  <si>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</si>
  <si>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</si>
  <si>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</si>
  <si>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</si>
  <si>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</si>
  <si>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</si>
  <si>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</si>
  <si>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</si>
  <si>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</si>
  <si>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</si>
  <si>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</si>
  <si>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</si>
  <si>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</si>
  <si>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</si>
  <si>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</si>
  <si>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</si>
  <si>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</si>
  <si>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</si>
  <si>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</si>
  <si>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</si>
  <si>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</si>
  <si>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</si>
  <si>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</si>
  <si>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</si>
  <si>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</si>
  <si>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</si>
  <si>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</si>
  <si>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</si>
  <si>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</si>
  <si>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</si>
  <si>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</si>
  <si>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</si>
  <si>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</si>
  <si>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</si>
  <si>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</si>
  <si>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</si>
  <si>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</si>
  <si>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</si>
  <si>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</si>
  <si>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</si>
  <si>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</si>
  <si>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</si>
  <si>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</si>
  <si>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</si>
  <si>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</si>
  <si>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</si>
  <si>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</si>
  <si>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</si>
  <si>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</si>
  <si>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</si>
  <si>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</si>
  <si>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</si>
  <si>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</si>
  <si>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</si>
  <si>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</si>
  <si>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</si>
  <si>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</si>
  <si>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</si>
  <si>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</si>
  <si>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</si>
  <si>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</si>
  <si>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</si>
  <si>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</si>
  <si>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</si>
  <si>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</si>
  <si>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</si>
  <si>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</si>
  <si>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</si>
  <si>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</si>
  <si>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</si>
  <si>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</si>
  <si>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</si>
  <si>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</si>
  <si>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</si>
  <si>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</si>
  <si>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</si>
  <si>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</si>
  <si>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</si>
  <si>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</si>
  <si>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</si>
  <si>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</si>
  <si>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</si>
  <si>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</si>
  <si>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</si>
  <si>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</si>
  <si>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</si>
  <si>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</si>
  <si>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</si>
  <si>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</si>
  <si>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</si>
  <si>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</si>
  <si>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</si>
  <si>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</si>
  <si>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</si>
  <si>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</si>
  <si>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</si>
  <si>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</si>
  <si>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</si>
  <si>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</si>
  <si>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</si>
  <si>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</si>
  <si>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</si>
  <si>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</si>
  <si>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</si>
  <si>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</si>
  <si>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</si>
  <si>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</si>
  <si>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</si>
  <si>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</si>
  <si>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</si>
  <si>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</si>
  <si>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</si>
  <si>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</si>
  <si>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</si>
  <si>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</si>
  <si>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</si>
  <si>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</si>
  <si>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</si>
  <si>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</si>
  <si>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</si>
  <si>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</si>
  <si>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</si>
  <si>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</si>
  <si>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</si>
  <si>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</si>
  <si>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</si>
  <si>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</si>
  <si>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</si>
  <si>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</si>
  <si>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</si>
  <si>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</si>
  <si>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</si>
  <si>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</si>
  <si>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</si>
  <si>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</si>
  <si>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</si>
  <si>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</si>
  <si>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</si>
  <si>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</si>
  <si>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</si>
  <si>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</si>
  <si>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</si>
  <si>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</si>
  <si>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</si>
  <si>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</si>
  <si>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</si>
  <si>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</si>
  <si>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</si>
  <si>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</si>
  <si>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</si>
  <si>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</si>
  <si>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</si>
  <si>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</si>
  <si>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</si>
  <si>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</si>
  <si>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</si>
  <si>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</si>
  <si>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</si>
  <si>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</si>
  <si>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</si>
  <si>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</si>
  <si>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</si>
  <si>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</si>
  <si>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</si>
  <si>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</si>
  <si>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</si>
  <si>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</si>
  <si>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</si>
  <si>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</si>
  <si>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</si>
  <si>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</si>
  <si>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</si>
  <si>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</si>
  <si>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</si>
  <si>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</si>
  <si>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</si>
  <si>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</si>
  <si>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</si>
  <si>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</si>
  <si>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</si>
  <si>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</si>
  <si>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</si>
  <si>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</si>
  <si>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</si>
  <si>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</si>
  <si>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</si>
  <si>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</si>
  <si>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</si>
  <si>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</si>
  <si>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</si>
  <si>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</si>
  <si>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</si>
  <si>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</si>
  <si>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</si>
  <si>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</si>
  <si>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</si>
  <si>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</si>
  <si>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</si>
  <si>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</si>
  <si>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</si>
  <si>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</si>
  <si>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</si>
  <si>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</si>
  <si>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</si>
  <si>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</si>
  <si>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</si>
  <si>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</si>
  <si>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</si>
  <si>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</si>
  <si>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</si>
  <si>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</si>
  <si>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</si>
  <si>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</si>
  <si>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</si>
  <si>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</si>
  <si>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</si>
  <si>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</si>
  <si>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</si>
  <si>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</si>
  <si>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</si>
  <si>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</si>
  <si>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</si>
  <si>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</si>
  <si>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</si>
  <si>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</si>
  <si>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</si>
  <si>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</si>
  <si>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</si>
  <si>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</si>
  <si>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</si>
  <si>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</si>
  <si>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</si>
  <si>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</si>
  <si>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</si>
  <si>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</si>
  <si>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</si>
  <si>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</si>
  <si>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</si>
  <si>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</si>
  <si>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</si>
  <si>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</si>
  <si>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</si>
  <si>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</si>
  <si>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</si>
  <si>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</si>
  <si>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</si>
  <si>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</si>
  <si>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</si>
  <si>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</si>
  <si>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</si>
  <si>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</si>
  <si>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</si>
  <si>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</si>
  <si>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</si>
  <si>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</si>
  <si>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</si>
  <si>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</si>
  <si>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</si>
  <si>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</si>
  <si>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</si>
  <si>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</si>
  <si>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</si>
  <si>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</si>
  <si>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</si>
  <si>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</si>
  <si>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</si>
  <si>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</si>
  <si>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</si>
  <si>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</si>
  <si>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</si>
  <si>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</si>
  <si>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</si>
  <si>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</si>
  <si>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</si>
  <si>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</si>
  <si>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</si>
  <si>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</si>
  <si>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</si>
  <si>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</si>
  <si>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</si>
  <si>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</si>
  <si>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</si>
  <si>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</si>
  <si>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</si>
  <si>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</si>
  <si>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</si>
  <si>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</si>
  <si>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</si>
  <si>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</si>
  <si>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</si>
  <si>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</si>
  <si>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</si>
  <si>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</si>
  <si>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</si>
  <si>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</si>
  <si>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</si>
  <si>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</si>
  <si>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</si>
  <si>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</si>
  <si>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</si>
  <si>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</si>
  <si>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</si>
  <si>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</si>
  <si>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</si>
  <si>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</si>
  <si>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</si>
  <si>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</si>
  <si>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</si>
  <si>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</si>
  <si>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</si>
  <si>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</si>
  <si>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</si>
  <si>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</si>
  <si>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</si>
  <si>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</si>
  <si>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</si>
  <si>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</si>
  <si>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</si>
  <si>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</si>
  <si>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</si>
  <si>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</si>
  <si>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</si>
  <si>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</si>
  <si>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</si>
  <si>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</si>
  <si>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</si>
  <si>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</si>
  <si>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</si>
  <si>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</si>
  <si>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</si>
  <si>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</si>
  <si>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</si>
  <si>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</si>
  <si>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</si>
  <si>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</si>
  <si>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</si>
  <si>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</si>
  <si>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</si>
  <si>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</si>
  <si>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</si>
  <si>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</si>
  <si>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</si>
  <si>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</si>
  <si>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</si>
  <si>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</si>
  <si>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</si>
  <si>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</si>
  <si>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</si>
  <si>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</si>
  <si>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</si>
  <si>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</si>
  <si>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</si>
  <si>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</si>
  <si>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</si>
  <si>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</si>
  <si>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</si>
  <si>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</si>
  <si>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</si>
  <si>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</si>
  <si>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</si>
  <si>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</si>
  <si>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</si>
  <si>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</si>
  <si>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</si>
  <si>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</si>
  <si>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</si>
  <si>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</si>
  <si>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</si>
  <si>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</si>
  <si>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</si>
  <si>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</si>
  <si>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</si>
  <si>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</si>
  <si>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</si>
  <si>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</si>
  <si>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</si>
  <si>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</si>
  <si>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</si>
  <si>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</si>
  <si>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</si>
  <si>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</si>
  <si>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</si>
  <si>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</si>
  <si>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</si>
  <si>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</si>
  <si>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</si>
  <si>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</si>
  <si>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</si>
  <si>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</si>
  <si>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</si>
  <si>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</si>
  <si>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</si>
  <si>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</si>
  <si>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</si>
  <si>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</si>
  <si>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</si>
  <si>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</si>
  <si>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</si>
  <si>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</si>
  <si>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</si>
  <si>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</si>
  <si>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</si>
  <si>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</si>
  <si>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</si>
  <si>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</si>
  <si>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</si>
  <si>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</si>
  <si>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</si>
  <si>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</si>
  <si>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</si>
  <si>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</si>
  <si>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</si>
  <si>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</si>
  <si>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</si>
  <si>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</si>
  <si>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</si>
  <si>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</si>
  <si>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</si>
  <si>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</si>
  <si>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</si>
  <si>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</si>
  <si>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</si>
  <si>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</si>
  <si>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</si>
  <si>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</si>
  <si>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</si>
  <si>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</si>
  <si>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</si>
  <si>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</si>
  <si>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</si>
  <si>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</si>
  <si>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</si>
  <si>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</si>
  <si>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</si>
  <si>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</si>
  <si>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</si>
  <si>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</si>
  <si>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</si>
  <si>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</si>
  <si>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</si>
  <si>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</si>
  <si>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</si>
  <si>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</si>
  <si>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</si>
  <si>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</si>
  <si>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</si>
  <si>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</si>
  <si>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</si>
  <si>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</si>
  <si>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</si>
  <si>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</si>
  <si>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</si>
  <si>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</si>
  <si>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</si>
  <si>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</si>
  <si>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</si>
  <si>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</si>
  <si>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</si>
  <si>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</si>
  <si>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</si>
  <si>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</si>
  <si>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</si>
  <si>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</si>
  <si>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</si>
  <si>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</si>
  <si>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</si>
  <si>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</si>
  <si>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</si>
  <si>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</si>
  <si>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</si>
  <si>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</si>
  <si>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</si>
  <si>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</si>
  <si>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</si>
  <si>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</si>
  <si>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</si>
  <si>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</si>
  <si>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</si>
  <si>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</si>
  <si>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</si>
  <si>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</si>
  <si>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</si>
  <si>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</si>
  <si>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</si>
  <si>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</si>
  <si>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</si>
  <si>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</si>
  <si>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</si>
  <si>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</si>
  <si>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</si>
  <si>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</si>
  <si>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</si>
  <si>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</si>
  <si>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</si>
  <si>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</si>
  <si>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</si>
  <si>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</si>
  <si>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</si>
  <si>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</si>
  <si>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</si>
  <si>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</si>
  <si>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</si>
  <si>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</si>
  <si>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</si>
  <si>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</si>
  <si>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</si>
  <si>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</si>
  <si>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</si>
  <si>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</si>
  <si>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</si>
  <si>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</si>
  <si>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</si>
  <si>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</si>
  <si>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</si>
  <si>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</si>
  <si>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</si>
  <si>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</si>
  <si>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</si>
  <si>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</si>
  <si>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</si>
  <si>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</si>
  <si>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</si>
  <si>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</si>
  <si>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</si>
  <si>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</si>
  <si>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</si>
  <si>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</si>
  <si>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</si>
  <si>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</si>
  <si>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</si>
  <si>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</si>
  <si>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</si>
  <si>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</si>
  <si>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</si>
  <si>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</si>
  <si>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</si>
  <si>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</si>
  <si>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</si>
  <si>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</si>
  <si>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</si>
  <si>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</si>
  <si>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</si>
  <si>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</si>
  <si>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</si>
  <si>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</si>
  <si>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</si>
  <si>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</si>
  <si>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</si>
  <si>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</si>
  <si>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</si>
  <si>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</si>
  <si>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</si>
  <si>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</si>
  <si>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</si>
  <si>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</si>
  <si>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</si>
  <si>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</si>
  <si>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</si>
  <si>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</si>
  <si>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</si>
  <si>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</si>
  <si>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</si>
  <si>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</si>
  <si>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</si>
  <si>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</si>
  <si>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</si>
  <si>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</si>
  <si>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</si>
  <si>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</si>
  <si>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</si>
  <si>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</si>
  <si>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</si>
  <si>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</si>
  <si>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</si>
  <si>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</si>
  <si>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</si>
  <si>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</si>
  <si>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</si>
  <si>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</si>
  <si>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</si>
  <si>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</si>
  <si>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</si>
  <si>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</si>
  <si>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</si>
  <si>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</si>
  <si>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</si>
  <si>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</si>
  <si>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</si>
  <si>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</si>
  <si>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</si>
  <si>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</si>
  <si>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</si>
  <si>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</si>
  <si>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</si>
  <si>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</si>
  <si>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</si>
  <si>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</si>
  <si>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</si>
  <si>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</si>
  <si>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</si>
  <si>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</si>
  <si>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</si>
  <si>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</si>
  <si>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</si>
  <si>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</si>
  <si>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</si>
  <si>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</si>
  <si>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</si>
  <si>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</si>
  <si>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</si>
  <si>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</si>
  <si>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</si>
  <si>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</si>
  <si>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</si>
  <si>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</si>
  <si>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</si>
  <si>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</si>
  <si>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</si>
  <si>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</si>
  <si>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</si>
  <si>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</si>
  <si>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</si>
  <si>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</si>
  <si>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</si>
  <si>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</si>
  <si>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</si>
  <si>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</si>
  <si>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</si>
  <si>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</si>
  <si>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</si>
  <si>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</si>
  <si>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</si>
  <si>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</si>
  <si>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</si>
  <si>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</si>
  <si>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</si>
  <si>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</si>
  <si>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</si>
  <si>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</si>
  <si>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</si>
  <si>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</si>
  <si>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</si>
  <si>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</si>
  <si>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</si>
  <si>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</si>
  <si>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</si>
  <si>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</si>
  <si>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</si>
  <si>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</si>
  <si>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</si>
  <si>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</si>
  <si>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</si>
  <si>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</si>
  <si>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</si>
  <si>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</si>
  <si>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</si>
  <si>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</si>
  <si>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</si>
  <si>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</si>
  <si>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</si>
  <si>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</si>
  <si>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</si>
  <si>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</si>
  <si>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</si>
  <si>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</si>
  <si>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</si>
  <si>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</si>
  <si>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</si>
  <si>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</si>
  <si>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</si>
  <si>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</si>
  <si>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</si>
  <si>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</si>
  <si>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</si>
  <si>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</si>
  <si>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</si>
  <si>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</si>
  <si>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</si>
  <si>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</si>
  <si>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</si>
  <si>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</si>
  <si>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</si>
  <si>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</si>
  <si>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</si>
  <si>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</si>
  <si>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</si>
  <si>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</si>
  <si>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</si>
  <si>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</si>
  <si>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</si>
  <si>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</si>
  <si>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</si>
  <si>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</si>
  <si>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</si>
  <si>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</si>
  <si>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</si>
  <si>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</si>
  <si>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</si>
  <si>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</si>
  <si>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</si>
  <si>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</si>
  <si>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</si>
  <si>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</si>
  <si>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</si>
  <si>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</si>
  <si>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</si>
  <si>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</si>
  <si>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</si>
  <si>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</si>
  <si>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</si>
  <si>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</si>
  <si>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</si>
  <si>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</si>
  <si>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</si>
  <si>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</si>
  <si>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</si>
  <si>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</si>
  <si>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</si>
  <si>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</si>
  <si>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</si>
  <si>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</si>
  <si>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</si>
  <si>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</si>
  <si>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</si>
  <si>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</si>
  <si>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</si>
  <si>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</si>
  <si>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</si>
  <si>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</si>
  <si>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</si>
  <si>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</si>
  <si>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</si>
  <si>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</si>
  <si>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</si>
  <si>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</si>
  <si>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</si>
  <si>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</si>
  <si>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</si>
  <si>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</si>
  <si>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</si>
  <si>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</si>
  <si>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</si>
  <si>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</si>
  <si>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</si>
  <si>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</si>
  <si>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</si>
  <si>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</si>
  <si>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</si>
  <si>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</si>
  <si>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</si>
  <si>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</si>
  <si>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</si>
  <si>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</si>
  <si>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</si>
  <si>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</si>
  <si>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</si>
  <si>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</si>
  <si>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</si>
  <si>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</si>
  <si>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</si>
  <si>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</si>
  <si>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</si>
  <si>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</si>
  <si>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</si>
  <si>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</si>
  <si>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</si>
  <si>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</si>
  <si>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</si>
  <si>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</si>
  <si>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</si>
  <si>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</si>
  <si>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</si>
  <si>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</si>
  <si>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</si>
  <si>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</si>
  <si>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</si>
  <si>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</si>
  <si>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</si>
  <si>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</si>
  <si>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</si>
  <si>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</si>
  <si>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</si>
  <si>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</si>
  <si>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</si>
  <si>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</si>
  <si>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</si>
  <si>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</si>
  <si>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</si>
  <si>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</si>
  <si>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</si>
  <si>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</si>
  <si>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</si>
  <si>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</si>
  <si>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</si>
  <si>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</si>
  <si>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</si>
  <si>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</si>
  <si>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</si>
  <si>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</si>
  <si>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</si>
  <si>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</si>
  <si>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</si>
  <si>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</si>
  <si>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</si>
  <si>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</si>
  <si>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</si>
  <si>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</si>
  <si>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</si>
  <si>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</si>
  <si>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</si>
  <si>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</si>
  <si>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</si>
  <si>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</si>
  <si>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</si>
  <si>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</si>
  <si>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</si>
  <si>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</si>
  <si>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</si>
  <si>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</si>
  <si>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</si>
  <si>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</si>
  <si>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</si>
  <si>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</si>
  <si>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</si>
  <si>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</si>
  <si>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</si>
  <si>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</si>
  <si>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</si>
  <si>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</si>
  <si>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</si>
  <si>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</si>
  <si>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</si>
  <si>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</si>
  <si>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</si>
  <si>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</si>
  <si>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</si>
  <si>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</si>
  <si>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</si>
  <si>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</si>
  <si>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</si>
  <si>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</si>
  <si>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</si>
  <si>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</si>
  <si>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</si>
  <si>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</si>
  <si>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</si>
  <si>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</si>
  <si>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</si>
  <si>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</si>
  <si>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</si>
  <si>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</si>
  <si>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</si>
  <si>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</si>
  <si>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</si>
  <si>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</si>
  <si>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</si>
  <si>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</si>
  <si>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</si>
  <si>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</si>
  <si>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</si>
  <si>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</si>
  <si>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</si>
  <si>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</si>
  <si>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</si>
  <si>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</si>
  <si>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</si>
  <si>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</si>
  <si>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</si>
  <si>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</si>
  <si>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</si>
  <si>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</si>
  <si>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</si>
  <si>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</si>
  <si>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</si>
  <si>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</si>
  <si>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</si>
  <si>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</si>
  <si>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</si>
  <si>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</si>
  <si>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</si>
  <si>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</si>
  <si>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</si>
  <si>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</si>
  <si>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</si>
  <si>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</si>
  <si>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</si>
  <si>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</si>
  <si>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</si>
  <si>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</si>
  <si>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</si>
  <si>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</si>
  <si>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</si>
  <si>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</si>
  <si>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</si>
  <si>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</si>
  <si>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</si>
  <si>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</si>
  <si>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</si>
  <si>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</si>
  <si>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</si>
  <si>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</si>
  <si>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</si>
  <si>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</si>
  <si>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</si>
  <si>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</si>
  <si>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</si>
  <si>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</si>
  <si>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</si>
  <si>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</si>
  <si>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</si>
  <si>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</si>
  <si>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</si>
  <si>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</si>
  <si>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</si>
  <si>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</si>
  <si>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</si>
  <si>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</si>
  <si>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</si>
  <si>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</si>
  <si>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</si>
  <si>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</si>
  <si>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</si>
  <si>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</si>
  <si>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</si>
  <si>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</si>
  <si>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</si>
  <si>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</si>
  <si>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</si>
  <si>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</si>
  <si>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</si>
  <si>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</si>
  <si>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</si>
  <si>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</si>
  <si>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</si>
  <si>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</si>
  <si>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</si>
  <si>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</si>
  <si>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</si>
  <si>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</si>
  <si>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</si>
  <si>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</si>
  <si>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</si>
  <si>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</si>
  <si>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</si>
  <si>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</si>
  <si>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</si>
  <si>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</si>
  <si>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</si>
  <si>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</si>
  <si>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</si>
  <si>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</si>
  <si>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</si>
  <si>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</si>
  <si>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</si>
  <si>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</si>
  <si>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</si>
  <si>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</si>
  <si>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</si>
  <si>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</si>
  <si>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</si>
  <si>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</si>
  <si>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</si>
  <si>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</si>
  <si>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</si>
  <si>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</si>
  <si>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</si>
  <si>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</si>
  <si>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</si>
  <si>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</si>
  <si>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</si>
  <si>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</si>
  <si>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</si>
  <si>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</si>
  <si>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</si>
  <si>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</si>
  <si>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</si>
  <si>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</si>
  <si>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</si>
  <si>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</si>
  <si>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</si>
  <si>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</si>
  <si>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</si>
  <si>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</si>
  <si>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</si>
  <si>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</si>
  <si>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</si>
  <si>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</si>
  <si>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</si>
  <si>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</si>
  <si>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</si>
  <si>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</si>
  <si>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</si>
  <si>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</si>
  <si>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</si>
  <si>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</si>
  <si>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</si>
  <si>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</si>
  <si>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</si>
  <si>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</si>
  <si>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</si>
  <si>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</si>
  <si>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</si>
  <si>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</si>
  <si>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</si>
  <si>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</si>
  <si>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</si>
  <si>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</si>
  <si>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</si>
  <si>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</si>
  <si>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</si>
  <si>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</si>
  <si>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</si>
  <si>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</si>
  <si>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</si>
  <si>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</si>
  <si>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</si>
  <si>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</si>
  <si>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</si>
  <si>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</si>
  <si>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</si>
  <si>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</si>
  <si>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</si>
  <si>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</si>
  <si>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</si>
  <si>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</si>
  <si>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</si>
  <si>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</si>
  <si>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</si>
  <si>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</si>
  <si>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</si>
  <si>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</si>
  <si>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</si>
  <si>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</si>
  <si>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</si>
  <si>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</si>
  <si>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</si>
  <si>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</si>
  <si>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</si>
  <si>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</si>
  <si>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</si>
  <si>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</si>
  <si>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</si>
  <si>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</si>
  <si>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</si>
  <si>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</si>
  <si>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</si>
  <si>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</si>
  <si>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</si>
  <si>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</si>
  <si>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</si>
  <si>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</si>
  <si>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</si>
  <si>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</si>
  <si>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</si>
  <si>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</si>
  <si>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</si>
  <si>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</si>
  <si>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</si>
  <si>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</si>
  <si>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</si>
  <si>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</si>
  <si>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</si>
  <si>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</si>
  <si>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</si>
  <si>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</si>
  <si>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</si>
  <si>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</si>
  <si>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</si>
  <si>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</si>
  <si>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</si>
  <si>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</si>
  <si>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</si>
  <si>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</si>
  <si>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</si>
  <si>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</si>
  <si>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</si>
  <si>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</si>
  <si>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</si>
  <si>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</si>
  <si>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</si>
  <si>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</si>
  <si>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</si>
  <si>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</si>
  <si>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</si>
  <si>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</si>
  <si>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</si>
  <si>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</si>
  <si>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</si>
  <si>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</si>
  <si>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</si>
  <si>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</si>
  <si>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</si>
  <si>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</si>
  <si>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</si>
  <si>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</si>
  <si>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</si>
  <si>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</si>
  <si>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</si>
  <si>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</si>
  <si>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</si>
  <si>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</si>
  <si>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</si>
  <si>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</si>
  <si>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</si>
  <si>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</si>
  <si>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</si>
  <si>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</si>
  <si>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</si>
  <si>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</si>
  <si>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</si>
  <si>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</si>
  <si>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</si>
  <si>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</si>
  <si>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</si>
  <si>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</si>
  <si>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</si>
  <si>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</si>
  <si>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</si>
  <si>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</si>
  <si>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</si>
  <si>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</si>
  <si>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</si>
  <si>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</si>
  <si>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</si>
  <si>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</si>
  <si>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</si>
  <si>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</si>
  <si>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</si>
  <si>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</si>
  <si>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</si>
  <si>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</si>
  <si>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</si>
  <si>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</si>
  <si>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</si>
  <si>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</si>
  <si>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</si>
  <si>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</si>
  <si>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</si>
  <si>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</si>
  <si>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</si>
  <si>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</si>
  <si>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</si>
  <si>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</si>
  <si>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</si>
  <si>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</si>
  <si>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</si>
  <si>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</si>
  <si>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</si>
  <si>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</si>
  <si>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</si>
  <si>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</si>
  <si>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</si>
  <si>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</si>
  <si>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</si>
  <si>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</si>
  <si>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</si>
  <si>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</si>
  <si>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</si>
  <si>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</si>
  <si>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</si>
  <si>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</si>
  <si>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</si>
  <si>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</si>
  <si>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</si>
  <si>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</si>
  <si>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</si>
  <si>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</si>
  <si>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</si>
  <si>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</si>
  <si>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</si>
  <si>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</si>
  <si>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</si>
  <si>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</si>
  <si>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</si>
  <si>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</si>
  <si>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</si>
  <si>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</si>
  <si>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</si>
  <si>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</si>
  <si>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</si>
  <si>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</si>
  <si>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</si>
  <si>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</si>
  <si>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</si>
  <si>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</si>
  <si>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</si>
  <si>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</si>
  <si>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</si>
  <si>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</si>
  <si>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</si>
  <si>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</si>
  <si>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</si>
  <si>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</si>
  <si>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</si>
  <si>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</si>
  <si>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</si>
  <si>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</si>
  <si>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</si>
  <si>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</si>
  <si>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</si>
  <si>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</si>
  <si>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</si>
  <si>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</si>
  <si>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</si>
  <si>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</si>
  <si>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</si>
  <si>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</si>
  <si>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</si>
  <si>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</si>
  <si>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</si>
  <si>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</si>
  <si>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</si>
  <si>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</si>
  <si>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</si>
  <si>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</si>
  <si>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</si>
  <si>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</si>
  <si>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</si>
  <si>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</si>
  <si>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</si>
  <si>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</si>
  <si>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</si>
  <si>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</si>
  <si>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</si>
  <si>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</si>
  <si>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</si>
  <si>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</si>
  <si>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</si>
  <si>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</si>
  <si>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</si>
  <si>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</si>
  <si>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</si>
  <si>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</si>
  <si>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</si>
  <si>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</si>
  <si>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</si>
  <si>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</si>
  <si>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</si>
  <si>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</si>
  <si>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</si>
  <si>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</si>
  <si>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</si>
  <si>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</si>
  <si>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</si>
  <si>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</si>
  <si>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</si>
  <si>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</si>
  <si>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</si>
  <si>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</si>
  <si>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</si>
  <si>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</si>
  <si>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</si>
  <si>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</si>
  <si>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</si>
  <si>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</si>
  <si>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</si>
  <si>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</si>
  <si>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</si>
  <si>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</si>
  <si>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</si>
  <si>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</si>
  <si>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</si>
  <si>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</si>
  <si>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</si>
  <si>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</si>
  <si>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</si>
  <si>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</si>
  <si>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</si>
  <si>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</si>
  <si>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</si>
  <si>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</si>
  <si>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</si>
  <si>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</si>
  <si>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</si>
  <si>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</si>
  <si>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</si>
  <si>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</si>
  <si>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</si>
  <si>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</si>
  <si>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</si>
  <si>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</si>
  <si>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</si>
  <si>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</si>
  <si>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</si>
  <si>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</si>
  <si>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</si>
  <si>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</si>
  <si>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</si>
  <si>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</si>
  <si>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</si>
  <si>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</si>
  <si>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</si>
  <si>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</si>
  <si>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</si>
  <si>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</si>
  <si>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</si>
  <si>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</si>
  <si>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</si>
  <si>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</si>
  <si>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</si>
  <si>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</si>
  <si>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</si>
  <si>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</si>
  <si>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</si>
  <si>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</si>
  <si>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</si>
  <si>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</si>
  <si>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</si>
  <si>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</si>
  <si>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</si>
  <si>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</si>
  <si>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</si>
  <si>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</si>
  <si>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</si>
  <si>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</si>
  <si>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</si>
  <si>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</si>
  <si>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</si>
  <si>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</si>
  <si>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</si>
  <si>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</si>
  <si>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</si>
  <si>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</si>
  <si>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</si>
  <si>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</si>
  <si>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</si>
  <si>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</si>
  <si>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</si>
  <si>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</si>
  <si>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</si>
  <si>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</si>
  <si>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</si>
  <si>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</si>
  <si>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</si>
  <si>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</si>
  <si>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</si>
  <si>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</si>
  <si>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</si>
  <si>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</si>
  <si>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</si>
  <si>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</si>
  <si>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</si>
  <si>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</si>
  <si>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</si>
  <si>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</si>
  <si>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</si>
  <si>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</si>
  <si>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</si>
  <si>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</si>
  <si>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</si>
  <si>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</si>
  <si>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</si>
  <si>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</si>
  <si>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</si>
  <si>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</si>
  <si>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</si>
  <si>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</si>
  <si>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</si>
  <si>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</si>
  <si>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</si>
  <si>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</si>
  <si>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</si>
  <si>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</si>
  <si>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</si>
  <si>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</si>
  <si>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</si>
  <si>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</si>
  <si>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</si>
  <si>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</si>
  <si>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</si>
  <si>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</si>
  <si>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</si>
  <si>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</si>
  <si>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</si>
  <si>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</si>
  <si>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</si>
  <si>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</si>
  <si>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</si>
  <si>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</si>
  <si>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</si>
  <si>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</si>
  <si>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</si>
  <si>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</si>
  <si>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</si>
  <si>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</si>
  <si>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</si>
  <si>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</si>
  <si>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</si>
  <si>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</si>
  <si>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</si>
  <si>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</si>
  <si>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</si>
  <si>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</si>
  <si>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</si>
  <si>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</si>
  <si>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</si>
  <si>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</si>
  <si>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</si>
  <si>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</si>
  <si>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</si>
  <si>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</si>
  <si>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</si>
  <si>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</si>
  <si>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</si>
  <si>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</si>
  <si>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</si>
  <si>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</si>
  <si>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</si>
  <si>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</si>
  <si>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</si>
  <si>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</si>
  <si>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</si>
  <si>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</si>
  <si>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</si>
  <si>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</si>
  <si>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</si>
  <si>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</si>
  <si>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</si>
  <si>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</si>
  <si>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</si>
  <si>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</si>
  <si>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</si>
  <si>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</si>
  <si>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</si>
  <si>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</si>
  <si>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</si>
  <si>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</si>
  <si>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</si>
  <si>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</si>
  <si>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</si>
  <si>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</si>
  <si>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</si>
  <si>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</si>
  <si>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</si>
  <si>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</si>
  <si>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</si>
  <si>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</si>
  <si>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</si>
  <si>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</si>
  <si>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</si>
  <si>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</si>
  <si>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</si>
  <si>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</si>
  <si>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</si>
  <si>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</si>
  <si>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</si>
  <si>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</si>
  <si>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</si>
  <si>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</si>
  <si>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</si>
  <si>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</si>
  <si>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</si>
  <si>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</si>
  <si>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</si>
  <si>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</si>
  <si>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</si>
  <si>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</si>
  <si>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</si>
  <si>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</si>
  <si>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</si>
  <si>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</si>
  <si>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</si>
  <si>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</si>
  <si>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</si>
  <si>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</si>
  <si>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</si>
  <si>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</si>
  <si>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</si>
  <si>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</si>
  <si>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</si>
  <si>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</si>
  <si>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</si>
  <si>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</si>
  <si>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</si>
  <si>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</si>
  <si>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</si>
  <si>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</si>
  <si>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</si>
  <si>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</si>
  <si>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</si>
  <si>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</si>
  <si>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</si>
  <si>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</si>
  <si>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</si>
  <si>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</si>
  <si>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</si>
  <si>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</si>
  <si>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</si>
  <si>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</si>
  <si>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</si>
  <si>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</si>
  <si>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</si>
  <si>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</si>
  <si>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</si>
  <si>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</si>
  <si>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</si>
  <si>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</si>
  <si>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</si>
  <si>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</si>
  <si>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</si>
  <si>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</si>
  <si>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</si>
  <si>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</si>
  <si>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</si>
  <si>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</si>
  <si>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</si>
  <si>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</si>
  <si>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</si>
  <si>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</si>
  <si>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</si>
  <si>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</si>
  <si>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</si>
  <si>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</si>
  <si>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</si>
  <si>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</si>
  <si>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</si>
  <si>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</si>
  <si>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</si>
  <si>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</si>
  <si>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</si>
  <si>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</si>
  <si>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</si>
  <si>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</si>
  <si>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</si>
  <si>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</si>
  <si>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</si>
  <si>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</si>
  <si>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</si>
  <si>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</si>
  <si>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</si>
  <si>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</si>
  <si>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</si>
  <si>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</si>
  <si>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</si>
  <si>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</si>
  <si>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</si>
  <si>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</si>
  <si>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</si>
  <si>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</si>
  <si>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</si>
  <si>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</si>
  <si>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</si>
  <si>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</si>
  <si>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</si>
  <si>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</si>
  <si>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</si>
  <si>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</si>
  <si>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</si>
  <si>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</si>
  <si>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</si>
  <si>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</si>
  <si>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</si>
  <si>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</si>
  <si>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</si>
  <si>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</si>
  <si>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</si>
  <si>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</si>
  <si>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</si>
  <si>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</si>
  <si>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</si>
  <si>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</si>
  <si>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</si>
  <si>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</si>
  <si>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</si>
  <si>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</si>
  <si>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</si>
  <si>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</si>
  <si>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</si>
  <si>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</si>
  <si>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</si>
  <si>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</si>
  <si>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</si>
  <si>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</si>
  <si>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</si>
  <si>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</si>
  <si>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</si>
  <si>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</si>
  <si>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</si>
  <si>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</si>
  <si>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</si>
  <si>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</si>
  <si>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</si>
  <si>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</si>
  <si>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</si>
  <si>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</si>
  <si>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</si>
  <si>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</si>
  <si>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</si>
  <si>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</si>
  <si>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</si>
  <si>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</si>
  <si>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</si>
  <si>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</si>
  <si>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</si>
  <si>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</si>
  <si>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</si>
  <si>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</si>
  <si>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</si>
  <si>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</si>
  <si>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</si>
  <si>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</si>
  <si>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</si>
  <si>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</si>
  <si>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</si>
  <si>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</si>
  <si>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</si>
  <si>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</si>
  <si>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</si>
  <si>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</si>
  <si>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</si>
  <si>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</si>
  <si>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</si>
  <si>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</si>
  <si>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</si>
  <si>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</si>
  <si>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</si>
  <si>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</si>
  <si>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</si>
  <si>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</si>
  <si>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</si>
  <si>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</si>
  <si>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</si>
  <si>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</si>
  <si>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</si>
  <si>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</si>
  <si>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</si>
  <si>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</si>
  <si>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</si>
  <si>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</si>
  <si>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</si>
  <si>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</si>
  <si>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</si>
  <si>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</si>
  <si>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</si>
  <si>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</si>
  <si>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</si>
  <si>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</si>
  <si>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</si>
  <si>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</si>
  <si>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</si>
  <si>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</si>
  <si>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</si>
  <si>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</si>
  <si>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</si>
  <si>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</si>
  <si>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</si>
  <si>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</si>
  <si>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</si>
  <si>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</si>
  <si>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</si>
  <si>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</si>
  <si>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</si>
  <si>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</si>
  <si>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</si>
  <si>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</si>
  <si>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</si>
  <si>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</si>
  <si>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</si>
  <si>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</si>
  <si>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</si>
  <si>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</si>
  <si>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</si>
  <si>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</si>
  <si>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</si>
  <si>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</si>
  <si>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</si>
  <si>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</si>
  <si>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</si>
  <si>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</si>
  <si>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</si>
  <si>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</si>
  <si>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</si>
  <si>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</si>
  <si>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</si>
  <si>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</si>
  <si>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</si>
  <si>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</si>
  <si>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</si>
  <si>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</si>
  <si>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</si>
  <si>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</si>
  <si>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</si>
  <si>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</si>
  <si>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</si>
  <si>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</si>
  <si>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</si>
  <si>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</si>
  <si>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</si>
  <si>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</si>
  <si>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</si>
  <si>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</si>
  <si>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</si>
  <si>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</si>
  <si>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</si>
  <si>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</si>
  <si>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</si>
  <si>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</si>
  <si>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</si>
  <si>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</si>
  <si>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</si>
  <si>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</si>
  <si>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</si>
  <si>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</si>
  <si>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</si>
  <si>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</si>
  <si>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</si>
  <si>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</si>
  <si>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</si>
  <si>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</si>
  <si>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</si>
  <si>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</si>
  <si>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</si>
  <si>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</si>
  <si>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</si>
  <si>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</si>
  <si>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</si>
  <si>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</si>
  <si>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</si>
  <si>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</si>
  <si>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</si>
  <si>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</si>
  <si>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</si>
  <si>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</si>
  <si>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</si>
  <si>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</si>
  <si>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</si>
  <si>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</si>
  <si>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</si>
  <si>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</si>
  <si>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</si>
  <si>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</si>
  <si>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</si>
  <si>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</si>
  <si>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</si>
  <si>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</si>
  <si>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</si>
  <si>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</si>
  <si>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</si>
  <si>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</si>
  <si>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</si>
  <si>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</si>
  <si>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</si>
  <si>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</si>
  <si>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</si>
  <si>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</si>
  <si>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</si>
  <si>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</si>
  <si>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</si>
  <si>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</si>
  <si>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</si>
  <si>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</si>
  <si>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</si>
  <si>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</si>
  <si>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</si>
  <si>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</si>
  <si>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</si>
  <si>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</si>
  <si>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</si>
  <si>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</si>
  <si>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</si>
  <si>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</si>
  <si>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</si>
  <si>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</si>
  <si>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</si>
  <si>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</si>
  <si>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</si>
  <si>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</si>
  <si>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</si>
  <si>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</si>
  <si>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</si>
  <si>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</si>
  <si>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</si>
  <si>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</si>
  <si>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</si>
  <si>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</si>
  <si>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</si>
  <si>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</si>
  <si>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</si>
  <si>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</si>
  <si>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</si>
  <si>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</si>
  <si>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</si>
  <si>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</si>
  <si>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</si>
  <si>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</si>
  <si>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</si>
  <si>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</si>
  <si>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</si>
  <si>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</si>
  <si>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</si>
  <si>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</si>
  <si>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</si>
  <si>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</si>
  <si>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</si>
  <si>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</si>
  <si>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</si>
  <si>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</si>
  <si>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</si>
  <si>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</si>
  <si>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</si>
  <si>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</si>
  <si>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</si>
  <si>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</si>
  <si>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</si>
  <si>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</si>
  <si>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</si>
  <si>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</si>
  <si>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</si>
  <si>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</si>
  <si>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</si>
  <si>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</si>
  <si>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</si>
  <si>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</si>
  <si>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</si>
  <si>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</si>
  <si>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</si>
  <si>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</si>
  <si>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</si>
  <si>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</si>
  <si>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</si>
  <si>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</si>
  <si>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</si>
  <si>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</si>
  <si>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</si>
  <si>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</si>
  <si>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</si>
  <si>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</si>
  <si>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</si>
  <si>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</si>
  <si>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</si>
  <si>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</si>
  <si>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</si>
  <si>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</si>
  <si>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</si>
  <si>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</si>
  <si>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</si>
  <si>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</si>
  <si>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</si>
  <si>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</si>
  <si>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</si>
  <si>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</si>
  <si>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</si>
  <si>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</si>
  <si>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</si>
  <si>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</si>
  <si>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</si>
  <si>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</si>
  <si>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</si>
  <si>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</si>
  <si>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</si>
  <si>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</si>
  <si>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</si>
  <si>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</si>
  <si>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</si>
  <si>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</si>
  <si>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</si>
  <si>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</si>
  <si>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</si>
  <si>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</si>
  <si>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</si>
  <si>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</si>
  <si>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</si>
  <si>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</si>
  <si>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</si>
  <si>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</si>
  <si>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</si>
  <si>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</si>
  <si>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</si>
  <si>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</si>
  <si>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</si>
  <si>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</si>
  <si>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</si>
  <si>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</si>
  <si>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</si>
  <si>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</si>
  <si>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</si>
  <si>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</si>
  <si>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</si>
  <si>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</si>
  <si>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</si>
  <si>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</si>
  <si>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</si>
  <si>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</si>
  <si>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</si>
  <si>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</si>
  <si>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</si>
  <si>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</si>
  <si>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</si>
  <si>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</si>
  <si>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</si>
  <si>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</si>
  <si>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</si>
  <si>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</si>
  <si>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</si>
  <si>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</si>
  <si>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</si>
  <si>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</si>
  <si>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</si>
  <si>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</si>
  <si>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</si>
  <si>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</si>
  <si>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</si>
  <si>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</si>
  <si>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</si>
  <si>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</si>
  <si>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</si>
  <si>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</si>
  <si>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</si>
  <si>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</si>
  <si>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</si>
  <si>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</si>
  <si>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</si>
  <si>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</si>
  <si>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</si>
  <si>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</si>
  <si>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</si>
  <si>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</si>
  <si>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</si>
  <si>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</si>
  <si>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</si>
  <si>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</si>
  <si>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</si>
  <si>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</si>
  <si>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</si>
  <si>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</si>
  <si>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</si>
  <si>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</si>
  <si>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</si>
  <si>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</si>
  <si>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</si>
  <si>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</si>
  <si>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</si>
  <si>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</si>
  <si>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</si>
  <si>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</si>
  <si>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</si>
  <si>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</si>
  <si>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</si>
  <si>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</si>
  <si>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</si>
  <si>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</si>
  <si>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</si>
  <si>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</si>
  <si>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</si>
  <si>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</si>
  <si>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</si>
  <si>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</si>
  <si>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</si>
  <si>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</si>
  <si>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</si>
  <si>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</si>
  <si>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</si>
  <si>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</si>
  <si>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</si>
  <si>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</si>
  <si>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</si>
  <si>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</si>
  <si>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</si>
  <si>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</si>
  <si>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</si>
  <si>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</si>
  <si>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</si>
  <si>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</si>
  <si>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</si>
  <si>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</si>
  <si>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</si>
  <si>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</si>
  <si>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</si>
  <si>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</si>
  <si>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</si>
  <si>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</si>
  <si>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</si>
  <si>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</si>
  <si>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</si>
  <si>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</si>
  <si>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</si>
  <si>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</si>
  <si>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</si>
  <si>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</si>
  <si>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</si>
  <si>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</si>
  <si>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</si>
  <si>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</si>
  <si>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</si>
  <si>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</si>
  <si>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</si>
  <si>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</si>
  <si>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</si>
  <si>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</si>
  <si>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</si>
  <si>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</si>
  <si>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</si>
  <si>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</si>
  <si>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</si>
  <si>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</si>
  <si>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</si>
  <si>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</si>
  <si>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</si>
  <si>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</si>
  <si>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</si>
  <si>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</si>
  <si>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</si>
  <si>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</si>
  <si>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</si>
  <si>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</si>
  <si>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</si>
  <si>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</si>
  <si>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</si>
  <si>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</si>
  <si>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</si>
  <si>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</si>
  <si>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</si>
  <si>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</si>
  <si>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</si>
  <si>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</si>
  <si>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</si>
  <si>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</si>
  <si>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</si>
  <si>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</si>
  <si>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</si>
  <si>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</si>
  <si>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</si>
  <si>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</si>
  <si>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</si>
  <si>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</si>
  <si>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</si>
  <si>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</si>
  <si>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</si>
  <si>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</si>
  <si>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</si>
  <si>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</si>
  <si>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</si>
  <si>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</si>
  <si>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</si>
  <si>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</si>
  <si>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</si>
  <si>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</si>
  <si>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</si>
  <si>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</si>
  <si>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</si>
  <si>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</si>
  <si>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</si>
  <si>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</si>
  <si>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</si>
  <si>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</si>
  <si>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</si>
  <si>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</si>
  <si>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</si>
  <si>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</si>
  <si>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</si>
  <si>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</si>
  <si>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</si>
  <si>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</si>
  <si>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</si>
  <si>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</si>
  <si>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</si>
  <si>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</si>
  <si>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</si>
  <si>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</si>
  <si>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</si>
  <si>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</si>
  <si>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</si>
  <si>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</si>
  <si>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</si>
  <si>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</si>
  <si>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</si>
  <si>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</si>
  <si>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</si>
  <si>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</si>
  <si>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</si>
  <si>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</si>
  <si>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</si>
  <si>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</si>
  <si>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</si>
  <si>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</si>
  <si>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</si>
  <si>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</si>
  <si>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</si>
  <si>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</si>
  <si>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</si>
  <si>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</si>
  <si>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</si>
  <si>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</si>
  <si>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</si>
  <si>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</si>
  <si>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</si>
  <si>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</si>
  <si>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</si>
  <si>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</si>
  <si>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</si>
  <si>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</si>
  <si>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</si>
  <si>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</si>
  <si>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</si>
  <si>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</si>
  <si>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</si>
  <si>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</si>
  <si>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</si>
  <si>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</si>
  <si>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</si>
  <si>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</si>
  <si>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</si>
  <si>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</si>
  <si>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</si>
  <si>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</si>
  <si>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</si>
  <si>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</si>
  <si>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</si>
  <si>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</si>
  <si>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</si>
  <si>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</si>
  <si>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</si>
  <si>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</si>
  <si>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</si>
  <si>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</si>
  <si>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</si>
  <si>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</si>
  <si>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</si>
  <si>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</si>
  <si>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</si>
  <si>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</si>
  <si>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</si>
  <si>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</si>
  <si>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</si>
  <si>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</si>
  <si>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</si>
  <si>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</si>
  <si>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</si>
  <si>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</si>
  <si>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</si>
  <si>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</si>
  <si>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</si>
  <si>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</si>
  <si>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</si>
  <si>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</si>
  <si>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</si>
  <si>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</si>
  <si>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</si>
  <si>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</si>
  <si>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</si>
  <si>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</si>
  <si>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</si>
  <si>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</si>
  <si>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</si>
  <si>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</si>
  <si>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</si>
  <si>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</si>
  <si>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</si>
  <si>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</si>
  <si>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</si>
  <si>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</si>
  <si>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</si>
  <si>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</si>
  <si>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</si>
  <si>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</si>
  <si>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</si>
  <si>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</si>
  <si>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</si>
  <si>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</si>
  <si>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</si>
  <si>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</si>
  <si>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</si>
  <si>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</si>
  <si>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</si>
  <si>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</si>
  <si>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</si>
  <si>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</si>
  <si>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</si>
  <si>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</si>
  <si>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</si>
  <si>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</si>
  <si>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</si>
  <si>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</si>
  <si>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</si>
  <si>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</si>
  <si>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</si>
  <si>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</si>
  <si>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</si>
  <si>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</si>
  <si>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</si>
  <si>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</si>
  <si>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</si>
  <si>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</si>
  <si>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</si>
  <si>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</si>
  <si>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</si>
  <si>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</si>
  <si>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</si>
  <si>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</si>
  <si>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</si>
  <si>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</si>
  <si>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</si>
  <si>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</si>
  <si>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</si>
  <si>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</si>
  <si>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</si>
  <si>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</si>
  <si>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</si>
  <si>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</si>
  <si>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</si>
  <si>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</si>
  <si>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</si>
  <si>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</si>
  <si>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</si>
  <si>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</si>
  <si>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</si>
  <si>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</si>
  <si>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</si>
  <si>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</si>
  <si>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</si>
  <si>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</si>
  <si>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</si>
  <si>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</si>
  <si>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</si>
  <si>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</si>
  <si>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</si>
  <si>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</si>
  <si>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</si>
  <si>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</si>
  <si>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</si>
  <si>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</si>
  <si>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</si>
  <si>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</si>
  <si>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</si>
  <si>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</si>
  <si>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</si>
  <si>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</si>
  <si>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</si>
  <si>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</si>
  <si>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</si>
  <si>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</si>
  <si>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</si>
  <si>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</si>
  <si>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</si>
  <si>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</si>
  <si>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</si>
  <si>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</si>
  <si>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</si>
  <si>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</si>
  <si>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</si>
  <si>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</si>
  <si>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</si>
  <si>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</si>
  <si>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</si>
  <si>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</si>
  <si>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</si>
  <si>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</si>
  <si>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</si>
  <si>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</si>
  <si>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</si>
  <si>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</si>
  <si>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</si>
  <si>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</si>
  <si>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</si>
  <si>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</si>
  <si>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</si>
  <si>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</si>
  <si>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</si>
  <si>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</si>
  <si>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</si>
  <si>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</si>
  <si>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</si>
  <si>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</si>
  <si>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</si>
  <si>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</si>
  <si>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</si>
  <si>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</si>
  <si>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</si>
  <si>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</si>
  <si>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</si>
  <si>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</si>
  <si>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</si>
  <si>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</si>
  <si>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</si>
  <si>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</si>
  <si>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</si>
  <si>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</si>
  <si>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</si>
  <si>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</si>
  <si>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</si>
  <si>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</si>
  <si>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</si>
  <si>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</si>
  <si>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</si>
  <si>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</si>
  <si>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</si>
  <si>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</si>
  <si>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</si>
  <si>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</si>
  <si>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</si>
  <si>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</si>
  <si>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</si>
  <si>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</si>
  <si>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</si>
  <si>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</si>
  <si>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</si>
  <si>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</si>
  <si>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</si>
  <si>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</si>
  <si>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</si>
  <si>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</si>
  <si>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</si>
  <si>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</si>
  <si>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</si>
  <si>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</si>
  <si>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</si>
  <si>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</si>
  <si>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</si>
  <si>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</si>
  <si>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</si>
  <si>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</si>
  <si>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</si>
  <si>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</si>
  <si>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</si>
  <si>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</si>
  <si>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</si>
  <si>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</si>
  <si>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</si>
  <si>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</si>
  <si>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</si>
  <si>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</si>
  <si>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</si>
  <si>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</si>
  <si>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</si>
  <si>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</si>
  <si>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</si>
  <si>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</si>
  <si>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</si>
  <si>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</si>
  <si>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</si>
  <si>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</si>
  <si>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</si>
  <si>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</si>
  <si>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</si>
  <si>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</si>
  <si>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</si>
  <si>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</si>
  <si>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</si>
  <si>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</si>
  <si>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</si>
  <si>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</si>
  <si>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</si>
  <si>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</si>
  <si>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</si>
  <si>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</si>
  <si>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</si>
  <si>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</si>
  <si>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</si>
  <si>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</si>
  <si>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</si>
  <si>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</si>
  <si>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</si>
  <si>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</si>
  <si>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</si>
  <si>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</si>
  <si>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</si>
  <si>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</si>
  <si>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</si>
  <si>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</si>
  <si>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</si>
  <si>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</si>
  <si>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</si>
  <si>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</si>
  <si>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</si>
  <si>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</si>
  <si>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</si>
  <si>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</si>
  <si>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</si>
  <si>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</si>
  <si>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</si>
  <si>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</si>
  <si>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</si>
  <si>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</si>
  <si>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</si>
  <si>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</si>
  <si>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</si>
  <si>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</si>
  <si>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</si>
  <si>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</si>
  <si>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</si>
  <si>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</si>
  <si>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</si>
  <si>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</si>
  <si>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</si>
  <si>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</si>
  <si>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</si>
  <si>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</si>
  <si>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</si>
  <si>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</si>
  <si>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</si>
  <si>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</si>
  <si>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</si>
  <si>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</si>
  <si>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</si>
  <si>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</si>
  <si>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</si>
  <si>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</si>
  <si>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</si>
  <si>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</si>
  <si>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</si>
  <si>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</si>
  <si>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</si>
  <si>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</si>
  <si>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</si>
  <si>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</si>
  <si>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</si>
  <si>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</si>
  <si>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</si>
  <si>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</si>
  <si>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</si>
  <si>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</si>
  <si>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</si>
  <si>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</si>
  <si>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</si>
  <si>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</si>
  <si>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</si>
  <si>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</si>
  <si>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</si>
  <si>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</si>
  <si>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</si>
  <si>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</si>
  <si>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</si>
  <si>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</si>
  <si>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</si>
  <si>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</si>
  <si>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</si>
  <si>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</si>
  <si>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</si>
  <si>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</si>
  <si>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</si>
  <si>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</si>
  <si>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</si>
  <si>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</si>
  <si>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</si>
  <si>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</si>
  <si>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</si>
  <si>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</si>
  <si>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</si>
  <si>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</si>
  <si>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</si>
  <si>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</si>
  <si>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</si>
  <si>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</si>
  <si>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</si>
  <si>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</si>
  <si>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</si>
  <si>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</si>
  <si>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</si>
  <si>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</si>
  <si>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</si>
  <si>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</si>
  <si>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</si>
  <si>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</si>
  <si>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</si>
  <si>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</si>
  <si>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</si>
  <si>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</si>
  <si>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</si>
  <si>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</si>
  <si>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</si>
  <si>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</si>
  <si>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</si>
  <si>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</si>
  <si>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</si>
  <si>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</si>
  <si>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</si>
  <si>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</si>
  <si>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</si>
  <si>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</si>
  <si>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</si>
  <si>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</si>
  <si>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</si>
  <si>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</si>
  <si>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</si>
  <si>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</si>
  <si>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</si>
  <si>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</si>
  <si>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</si>
  <si>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</si>
  <si>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</si>
  <si>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</si>
  <si>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</si>
  <si>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</si>
  <si>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</si>
  <si>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</si>
  <si>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</si>
  <si>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</si>
  <si>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</si>
  <si>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</si>
  <si>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</si>
  <si>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</si>
  <si>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</si>
  <si>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</si>
  <si>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</si>
  <si>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</si>
  <si>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</si>
  <si>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</si>
  <si>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</si>
  <si>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</si>
  <si>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</si>
  <si>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</si>
  <si>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</si>
  <si>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</si>
  <si>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</si>
  <si>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</si>
  <si>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</si>
  <si>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</si>
  <si>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</si>
  <si>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</si>
  <si>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</si>
  <si>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</si>
  <si>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</si>
  <si>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</si>
  <si>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</si>
  <si>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</si>
  <si>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</si>
  <si>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</si>
  <si>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</si>
  <si>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</si>
  <si>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</si>
  <si>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</si>
  <si>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</si>
  <si>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</si>
  <si>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</si>
  <si>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</si>
  <si>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</si>
  <si>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</si>
  <si>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</si>
  <si>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</si>
  <si>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</si>
  <si>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</si>
  <si>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</si>
  <si>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</si>
  <si>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</si>
  <si>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</si>
  <si>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</si>
  <si>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</si>
  <si>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</si>
  <si>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</si>
  <si>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</si>
  <si>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</si>
  <si>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</si>
  <si>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</si>
  <si>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</si>
  <si>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</si>
  <si>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</si>
  <si>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</si>
  <si>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</si>
  <si>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</si>
  <si>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</si>
  <si>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</si>
  <si>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</si>
  <si>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</si>
  <si>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</si>
  <si>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</si>
  <si>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</si>
  <si>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</si>
  <si>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</si>
  <si>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</si>
  <si>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</si>
  <si>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</si>
  <si>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</si>
  <si>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</si>
  <si>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</si>
  <si>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</si>
  <si>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</si>
  <si>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</si>
  <si>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</si>
  <si>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</si>
  <si>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</si>
  <si>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</si>
  <si>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</si>
  <si>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</si>
  <si>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</si>
  <si>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</si>
  <si>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</si>
  <si>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</si>
  <si>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</si>
  <si>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</si>
  <si>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</si>
  <si>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</si>
  <si>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</si>
  <si>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</si>
  <si>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</si>
  <si>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</si>
  <si>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</si>
  <si>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</si>
  <si>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</si>
  <si>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</si>
  <si>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</si>
  <si>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</si>
  <si>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</si>
  <si>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</si>
  <si>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</si>
  <si>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</si>
  <si>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</si>
  <si>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</si>
  <si>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</si>
  <si>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</si>
  <si>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</si>
  <si>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</si>
  <si>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</si>
  <si>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</si>
  <si>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</si>
  <si>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</si>
  <si>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</si>
  <si>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</si>
  <si>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</si>
  <si>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</si>
  <si>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</si>
  <si>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</si>
  <si>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</si>
  <si>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</si>
  <si>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</si>
  <si>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</si>
  <si>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</si>
  <si>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</si>
  <si>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</si>
  <si>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</si>
  <si>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</si>
  <si>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</si>
  <si>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</si>
  <si>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</si>
  <si>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</si>
  <si>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</si>
  <si>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</si>
  <si>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</si>
  <si>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</si>
  <si>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</si>
  <si>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</si>
  <si>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</si>
  <si>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</si>
  <si>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</si>
  <si>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</si>
  <si>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</si>
  <si>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</si>
  <si>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</si>
  <si>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</si>
  <si>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</si>
  <si>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</si>
  <si>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</si>
  <si>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</si>
  <si>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</si>
  <si>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</si>
  <si>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</si>
  <si>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</si>
  <si>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</si>
  <si>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</si>
  <si>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</si>
  <si>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</si>
  <si>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</si>
  <si>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</si>
  <si>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</si>
  <si>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</si>
  <si>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</si>
  <si>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</si>
  <si>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</si>
  <si>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</si>
  <si>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</si>
  <si>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</si>
  <si>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</si>
  <si>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</si>
  <si>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</si>
  <si>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</si>
  <si>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</si>
  <si>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</si>
  <si>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</si>
  <si>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</si>
  <si>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</si>
  <si>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</si>
  <si>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</si>
  <si>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</si>
  <si>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</si>
  <si>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</si>
  <si>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</si>
  <si>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</si>
  <si>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</si>
  <si>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</si>
  <si>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</si>
  <si>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</si>
  <si>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</si>
  <si>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</si>
  <si>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</si>
  <si>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</si>
  <si>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</si>
  <si>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</si>
  <si>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</si>
  <si>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</si>
  <si>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</si>
  <si>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</si>
  <si>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</si>
  <si>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</si>
  <si>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</si>
  <si>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</si>
  <si>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</si>
  <si>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</si>
  <si>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</si>
  <si>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</si>
  <si>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</si>
  <si>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</si>
  <si>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</si>
  <si>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</si>
  <si>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</si>
  <si>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</si>
  <si>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</si>
  <si>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</si>
  <si>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</si>
  <si>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</si>
  <si>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</si>
  <si>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</si>
  <si>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</si>
  <si>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</si>
  <si>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</si>
  <si>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</si>
  <si>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</si>
  <si>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</si>
  <si>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</si>
  <si>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</si>
  <si>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</si>
  <si>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</si>
  <si>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</si>
  <si>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</si>
  <si>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</si>
  <si>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</si>
  <si>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</si>
  <si>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</si>
  <si>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</si>
  <si>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</si>
  <si>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</si>
  <si>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</si>
  <si>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</si>
  <si>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</si>
  <si>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</si>
  <si>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</si>
  <si>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</si>
  <si>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</si>
  <si>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</si>
  <si>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</si>
  <si>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</si>
  <si>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</si>
  <si>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</si>
  <si>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</si>
  <si>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</si>
  <si>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</si>
  <si>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</si>
  <si>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</si>
  <si>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</si>
  <si>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</si>
  <si>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</si>
  <si>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</si>
  <si>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</si>
  <si>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</si>
  <si>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</si>
  <si>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</si>
  <si>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</si>
  <si>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</si>
  <si>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</si>
  <si>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</si>
  <si>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</si>
  <si>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</si>
  <si>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</si>
  <si>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</si>
  <si>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</si>
  <si>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</si>
  <si>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</si>
  <si>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</si>
  <si>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</si>
  <si>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</si>
  <si>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</si>
  <si>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</si>
  <si>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</si>
  <si>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</si>
  <si>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</si>
  <si>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</si>
  <si>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</si>
  <si>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</si>
  <si>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</si>
  <si>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</si>
  <si>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</si>
  <si>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</si>
  <si>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</si>
  <si>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</si>
  <si>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</si>
  <si>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</si>
  <si>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</si>
  <si>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</si>
  <si>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</si>
  <si>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</si>
  <si>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</si>
  <si>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</si>
  <si>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</si>
  <si>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</si>
  <si>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</si>
  <si>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</si>
  <si>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</si>
  <si>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</si>
  <si>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</si>
  <si>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</si>
  <si>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</si>
  <si>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</si>
  <si>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</si>
  <si>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</si>
  <si>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</si>
  <si>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</si>
  <si>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</si>
  <si>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</si>
  <si>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</si>
  <si>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</si>
  <si>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</si>
  <si>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</si>
  <si>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</si>
  <si>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</si>
  <si>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</si>
  <si>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</si>
  <si>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</si>
  <si>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</si>
  <si>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</si>
  <si>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</si>
  <si>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</si>
  <si>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</si>
  <si>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</si>
  <si>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</si>
  <si>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</si>
  <si>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</si>
  <si>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</si>
  <si>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</si>
  <si>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</si>
  <si>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</si>
  <si>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</si>
  <si>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</si>
  <si>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</si>
  <si>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</si>
  <si>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</si>
  <si>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</si>
  <si>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</si>
  <si>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</si>
  <si>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</si>
  <si>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</si>
  <si>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</si>
  <si>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</si>
  <si>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</si>
  <si>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</si>
  <si>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</si>
  <si>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</si>
  <si>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</si>
  <si>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</si>
  <si>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</si>
  <si>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</si>
  <si>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</si>
  <si>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</si>
  <si>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</si>
  <si>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</si>
  <si>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</si>
  <si>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</si>
  <si>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</si>
  <si>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</si>
  <si>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</si>
  <si>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</si>
  <si>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</si>
  <si>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</si>
  <si>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</si>
  <si>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</si>
  <si>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</si>
  <si>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</si>
  <si>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</si>
  <si>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</si>
  <si>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</si>
  <si>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</si>
  <si>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</si>
  <si>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</si>
  <si>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</si>
  <si>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</si>
  <si>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</si>
  <si>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</si>
  <si>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</si>
  <si>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</si>
  <si>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</si>
  <si>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</si>
  <si>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</si>
  <si>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</si>
  <si>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</si>
  <si>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</si>
  <si>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</si>
  <si>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</si>
  <si>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</si>
  <si>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</si>
  <si>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</si>
  <si>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</si>
  <si>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</si>
  <si>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</si>
  <si>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</si>
  <si>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</si>
  <si>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</si>
  <si>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</si>
  <si>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</si>
  <si>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</si>
  <si>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</si>
  <si>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</si>
  <si>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</si>
  <si>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</si>
  <si>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</si>
  <si>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</si>
  <si>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</si>
  <si>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</si>
  <si>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</si>
  <si>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</si>
  <si>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</si>
  <si>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</si>
  <si>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</si>
  <si>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</si>
  <si>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</si>
  <si>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</si>
  <si>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</si>
  <si>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</si>
  <si>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</si>
  <si>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</si>
  <si>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</si>
  <si>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</si>
  <si>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</si>
  <si>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</si>
  <si>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</si>
  <si>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</si>
  <si>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</si>
  <si>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</si>
  <si>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</si>
  <si>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</si>
  <si>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</si>
  <si>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</si>
  <si>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</si>
  <si>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</si>
  <si>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</si>
  <si>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</si>
  <si>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</si>
  <si>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</si>
  <si>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</si>
  <si>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</si>
  <si>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</si>
  <si>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</si>
  <si>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</si>
  <si>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</si>
  <si>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</si>
  <si>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</si>
  <si>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</si>
  <si>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</si>
  <si>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</si>
  <si>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</si>
  <si>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</si>
  <si>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</si>
  <si>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</si>
  <si>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</si>
  <si>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</si>
  <si>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</si>
  <si>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</si>
  <si>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</si>
  <si>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</si>
  <si>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</si>
  <si>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</si>
  <si>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</si>
  <si>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</si>
  <si>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</si>
  <si>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</si>
  <si>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</si>
  <si>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</si>
  <si>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</si>
  <si>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</si>
  <si>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</si>
  <si>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</si>
  <si>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</si>
  <si>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</si>
  <si>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</si>
  <si>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</si>
  <si>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</si>
  <si>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</si>
  <si>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</si>
  <si>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</si>
  <si>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</si>
  <si>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</si>
  <si>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</si>
  <si>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</si>
  <si>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</si>
  <si>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</si>
  <si>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</si>
  <si>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</si>
  <si>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</si>
  <si>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</si>
  <si>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</si>
  <si>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</si>
  <si>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</si>
  <si>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</si>
  <si>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</si>
  <si>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</si>
  <si>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</si>
  <si>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</si>
  <si>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</si>
  <si>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</si>
  <si>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</si>
  <si>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</si>
  <si>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</si>
  <si>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</si>
  <si>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</si>
  <si>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</si>
  <si>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</si>
  <si>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</si>
  <si>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</si>
  <si>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</si>
  <si>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</si>
  <si>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</si>
  <si>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</si>
  <si>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</si>
  <si>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</si>
  <si>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</si>
  <si>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</si>
  <si>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</si>
  <si>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</si>
  <si>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</si>
  <si>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</si>
  <si>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</si>
  <si>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</si>
  <si>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</si>
  <si>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</si>
  <si>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</si>
  <si>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</si>
  <si>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</si>
  <si>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</si>
  <si>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</si>
  <si>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</si>
  <si>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</si>
  <si>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</si>
  <si>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</si>
  <si>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</si>
  <si>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</si>
  <si>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</si>
  <si>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</si>
  <si>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</si>
  <si>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</si>
  <si>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</si>
  <si>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</si>
  <si>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</si>
  <si>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</si>
  <si>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</si>
  <si>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</si>
  <si>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</si>
  <si>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</si>
  <si>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</si>
  <si>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</si>
  <si>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</si>
  <si>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</si>
  <si>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</si>
  <si>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</si>
  <si>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</si>
  <si>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</si>
  <si>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</si>
  <si>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</si>
  <si>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</si>
  <si>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</si>
  <si>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</si>
  <si>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</si>
  <si>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</si>
  <si>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</si>
  <si>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</si>
  <si>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</si>
  <si>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</si>
  <si>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</si>
  <si>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</si>
  <si>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</si>
  <si>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</si>
  <si>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</si>
  <si>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</si>
  <si>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</si>
  <si>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</si>
  <si>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</si>
  <si>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</si>
  <si>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</si>
  <si>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</si>
  <si>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</si>
  <si>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</si>
  <si>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</si>
  <si>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</si>
  <si>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</si>
  <si>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</si>
  <si>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</si>
  <si>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</si>
  <si>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</si>
  <si>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</si>
  <si>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</si>
  <si>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</si>
  <si>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</si>
  <si>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</si>
  <si>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</si>
  <si>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</si>
  <si>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</si>
  <si>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</si>
  <si>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</si>
  <si>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</si>
  <si>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</si>
  <si>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</si>
  <si>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</si>
  <si>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</si>
  <si>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</si>
  <si>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</si>
  <si>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</si>
  <si>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</si>
  <si>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</si>
  <si>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</si>
  <si>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</si>
  <si>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</si>
  <si>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</si>
  <si>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</si>
  <si>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</si>
  <si>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</si>
  <si>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</si>
  <si>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</si>
  <si>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</si>
  <si>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</si>
  <si>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</si>
  <si>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</si>
  <si>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</si>
  <si>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</si>
  <si>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</si>
  <si>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</si>
  <si>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</si>
  <si>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</si>
  <si>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</si>
  <si>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</si>
  <si>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</si>
  <si>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</si>
  <si>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</si>
  <si>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</si>
  <si>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</si>
  <si>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</si>
  <si>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</si>
  <si>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</si>
  <si>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</si>
  <si>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</si>
  <si>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</si>
  <si>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</si>
  <si>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</si>
  <si>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</si>
  <si>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</si>
  <si>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</si>
  <si>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</si>
  <si>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</si>
  <si>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</si>
  <si>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</si>
  <si>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</si>
  <si>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</si>
  <si>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</si>
  <si>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</si>
  <si>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</si>
  <si>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</si>
  <si>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</si>
  <si>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</si>
  <si>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</si>
  <si>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</si>
  <si>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</si>
  <si>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</si>
  <si>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</si>
  <si>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</si>
  <si>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</si>
  <si>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</si>
  <si>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</si>
  <si>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</si>
  <si>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</si>
  <si>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</si>
  <si>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</si>
  <si>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</si>
  <si>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</si>
  <si>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</si>
  <si>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</si>
  <si>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</si>
  <si>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</si>
  <si>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</si>
  <si>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</si>
  <si>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</si>
  <si>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</si>
  <si>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</si>
  <si>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</si>
  <si>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</si>
  <si>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</si>
  <si>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</si>
  <si>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</si>
  <si>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</si>
  <si>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</si>
  <si>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</si>
  <si>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</si>
  <si>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</si>
  <si>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</si>
  <si>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</si>
  <si>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</si>
  <si>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</si>
  <si>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</si>
  <si>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</si>
  <si>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</si>
  <si>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</si>
  <si>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</si>
  <si>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</si>
  <si>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</si>
  <si>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</si>
  <si>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</si>
  <si>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</si>
  <si>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</si>
  <si>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</si>
  <si>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</si>
  <si>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</si>
  <si>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</si>
  <si>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</si>
  <si>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</si>
  <si>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</si>
  <si>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</si>
  <si>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</si>
  <si>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</si>
  <si>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</si>
  <si>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</si>
  <si>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</si>
  <si>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</si>
  <si>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</si>
  <si>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</si>
  <si>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</si>
  <si>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</si>
  <si>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</si>
  <si>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</si>
  <si>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</si>
  <si>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</si>
  <si>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</si>
  <si>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</si>
  <si>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</si>
  <si>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</si>
  <si>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</si>
  <si>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</si>
  <si>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</si>
  <si>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</si>
  <si>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</si>
  <si>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</si>
  <si>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</si>
  <si>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</si>
  <si>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</si>
  <si>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</si>
  <si>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</si>
  <si>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</si>
  <si>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</si>
  <si>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</si>
  <si>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</si>
  <si>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</si>
  <si>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</si>
  <si>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</si>
  <si>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</si>
  <si>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</si>
  <si>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</si>
  <si>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</si>
  <si>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</si>
  <si>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</si>
  <si>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</si>
  <si>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</si>
  <si>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</si>
  <si>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</si>
  <si>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</si>
  <si>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</si>
  <si>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</si>
  <si>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</si>
  <si>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</si>
  <si>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</si>
  <si>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</si>
  <si>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</si>
  <si>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</si>
  <si>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</si>
  <si>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</si>
  <si>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</si>
  <si>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</si>
  <si>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</si>
  <si>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</si>
  <si>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</si>
  <si>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</si>
  <si>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</si>
  <si>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</si>
  <si>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</si>
  <si>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</si>
  <si>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</si>
  <si>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</si>
  <si>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</si>
  <si>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</si>
  <si>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</si>
  <si>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</si>
  <si>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</si>
  <si>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</si>
  <si>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</si>
  <si>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</si>
  <si>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</si>
  <si>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</si>
  <si>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</si>
  <si>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</si>
  <si>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</si>
  <si>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</si>
  <si>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</si>
  <si>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</si>
  <si>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</si>
  <si>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</si>
  <si>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</si>
  <si>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</si>
  <si>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</si>
  <si>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</si>
  <si>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</si>
  <si>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</si>
  <si>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</si>
  <si>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</si>
  <si>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</si>
  <si>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</si>
  <si>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</si>
  <si>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</si>
  <si>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</si>
  <si>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</si>
  <si>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</si>
  <si>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</si>
  <si>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</si>
  <si>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</si>
  <si>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</si>
  <si>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</si>
  <si>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</si>
  <si>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</si>
  <si>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</si>
  <si>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</si>
  <si>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</si>
  <si>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</si>
  <si>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</si>
  <si>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</si>
  <si>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</si>
  <si>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</si>
  <si>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</si>
  <si>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</si>
  <si>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</si>
  <si>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</si>
  <si>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</si>
  <si>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</si>
  <si>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</si>
  <si>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</si>
  <si>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</si>
  <si>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</si>
  <si>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</si>
  <si>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</si>
  <si>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</si>
  <si>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</si>
  <si>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</si>
  <si>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</si>
  <si>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</si>
  <si>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</si>
  <si>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</si>
  <si>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</si>
  <si>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</si>
  <si>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</si>
  <si>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</si>
  <si>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</si>
  <si>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</si>
  <si>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</si>
  <si>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</si>
  <si>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</si>
  <si>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</si>
  <si>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</si>
  <si>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</si>
  <si>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</si>
  <si>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</si>
  <si>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</si>
  <si>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</si>
  <si>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</si>
  <si>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</si>
  <si>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</si>
  <si>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</si>
  <si>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</si>
  <si>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</si>
  <si>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</si>
  <si>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</si>
  <si>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</si>
  <si>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</si>
  <si>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</si>
  <si>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</si>
  <si>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</si>
  <si>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</si>
  <si>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</si>
  <si>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</si>
  <si>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</si>
  <si>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</si>
  <si>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</si>
  <si>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</si>
  <si>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</si>
  <si>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</si>
  <si>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</si>
  <si>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</si>
  <si>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</si>
  <si>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</si>
  <si>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</si>
  <si>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</si>
  <si>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</si>
  <si>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</si>
  <si>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</si>
  <si>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</si>
  <si>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</si>
  <si>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</si>
  <si>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</si>
  <si>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</si>
  <si>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</si>
  <si>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</si>
  <si>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</si>
  <si>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</si>
  <si>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</si>
  <si>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</si>
  <si>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</si>
  <si>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</si>
  <si>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</si>
  <si>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</si>
  <si>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</si>
  <si>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</si>
  <si>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</si>
  <si>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</si>
  <si>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</si>
  <si>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</si>
  <si>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</si>
  <si>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</si>
  <si>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</si>
  <si>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</si>
  <si>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</si>
  <si>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</si>
  <si>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</si>
  <si>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</si>
  <si>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</si>
  <si>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</si>
  <si>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</si>
  <si>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</si>
  <si>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</si>
  <si>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</si>
  <si>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</si>
  <si>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</si>
  <si>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</si>
  <si>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</si>
  <si>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</si>
  <si>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</si>
  <si>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</si>
  <si>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</si>
  <si>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</si>
  <si>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</si>
  <si>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</si>
  <si>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</si>
  <si>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</si>
  <si>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</si>
  <si>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</si>
  <si>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</si>
  <si>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</si>
  <si>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</si>
  <si>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</si>
  <si>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</si>
  <si>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</si>
  <si>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</si>
  <si>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</si>
  <si>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</si>
  <si>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</si>
  <si>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</si>
  <si>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</si>
  <si>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</si>
  <si>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</si>
  <si>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</si>
  <si>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</si>
  <si>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</si>
  <si>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</si>
  <si>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</si>
  <si>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</si>
  <si>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</si>
  <si>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</si>
  <si>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</si>
  <si>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</si>
  <si>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</si>
  <si>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</si>
  <si>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</si>
  <si>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</si>
  <si>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</si>
  <si>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</si>
  <si>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</si>
  <si>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</si>
  <si>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</si>
  <si>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</si>
  <si>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</si>
  <si>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</si>
  <si>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</si>
  <si>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</si>
  <si>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</si>
  <si>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</si>
  <si>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</si>
  <si>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</si>
  <si>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</si>
  <si>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</si>
  <si>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</si>
  <si>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</si>
  <si>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</si>
  <si>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</si>
  <si>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</si>
  <si>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</si>
  <si>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</si>
  <si>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</si>
  <si>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</si>
  <si>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</si>
  <si>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</si>
  <si>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</si>
  <si>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</si>
  <si>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</si>
  <si>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</si>
  <si>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</si>
  <si>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</si>
  <si>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</si>
  <si>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</si>
  <si>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</si>
  <si>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</si>
  <si>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</si>
  <si>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</si>
  <si>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</si>
  <si>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</si>
  <si>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</si>
  <si>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</si>
  <si>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</si>
  <si>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</si>
  <si>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</si>
  <si>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</si>
  <si>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</si>
  <si>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</si>
  <si>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</si>
  <si>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</si>
  <si>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</si>
  <si>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</si>
  <si>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</si>
  <si>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</si>
  <si>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</si>
  <si>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</si>
  <si>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</si>
  <si>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</si>
  <si>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</si>
  <si>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</si>
  <si>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</si>
  <si>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</si>
  <si>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</si>
  <si>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</si>
  <si>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</si>
  <si>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</si>
  <si>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</si>
  <si>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</si>
  <si>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</si>
  <si>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</si>
  <si>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</si>
  <si>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</si>
  <si>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</si>
  <si>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</si>
  <si>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</si>
  <si>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</si>
  <si>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</si>
  <si>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</si>
  <si>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</si>
  <si>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</si>
  <si>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</si>
  <si>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</si>
  <si>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</si>
  <si>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</si>
  <si>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</si>
  <si>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</si>
  <si>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</si>
  <si>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</si>
  <si>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</si>
  <si>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</si>
  <si>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</si>
  <si>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</si>
  <si>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</si>
  <si>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</si>
  <si>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</si>
  <si>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</si>
  <si>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</si>
  <si>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</si>
  <si>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</si>
  <si>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</si>
  <si>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</si>
  <si>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</si>
  <si>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</si>
  <si>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</si>
  <si>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</si>
  <si>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</si>
  <si>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</si>
  <si>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</si>
  <si>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</si>
  <si>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</si>
  <si>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</si>
  <si>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</si>
  <si>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</si>
  <si>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</si>
  <si>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</si>
  <si>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</si>
  <si>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</si>
  <si>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</si>
  <si>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</si>
  <si>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</si>
  <si>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</si>
  <si>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</si>
  <si>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</si>
  <si>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</si>
  <si>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</si>
  <si>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</si>
  <si>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</si>
  <si>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</si>
  <si>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</si>
  <si>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</si>
  <si>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</si>
  <si>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</si>
  <si>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</si>
  <si>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</si>
  <si>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</si>
  <si>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</si>
  <si>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</si>
  <si>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</si>
  <si>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</si>
  <si>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</si>
  <si>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</si>
  <si>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</si>
  <si>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</si>
  <si>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</si>
  <si>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</si>
  <si>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</si>
  <si>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</si>
  <si>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</si>
  <si>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</si>
  <si>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</si>
  <si>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</si>
  <si>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</si>
  <si>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</si>
  <si>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</si>
  <si>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</si>
  <si>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</si>
  <si>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</si>
  <si>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</si>
  <si>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</si>
  <si>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</si>
  <si>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</si>
  <si>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</si>
  <si>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</si>
  <si>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</si>
  <si>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</si>
  <si>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</si>
  <si>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</si>
  <si>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</si>
  <si>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</si>
  <si>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</si>
  <si>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</si>
  <si>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</si>
  <si>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</si>
  <si>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</si>
  <si>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</si>
  <si>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</si>
  <si>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</si>
  <si>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</si>
  <si>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</si>
  <si>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</si>
  <si>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</si>
  <si>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</si>
  <si>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</si>
  <si>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</si>
  <si>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</si>
  <si>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</si>
  <si>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</si>
  <si>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</si>
  <si>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</si>
  <si>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</si>
  <si>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</si>
  <si>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</si>
  <si>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</si>
  <si>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</si>
  <si>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</si>
  <si>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</si>
  <si>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</si>
  <si>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</si>
  <si>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</si>
  <si>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</si>
  <si>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</si>
  <si>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</si>
  <si>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</si>
  <si>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</si>
  <si>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</si>
  <si>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</si>
  <si>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</si>
  <si>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</si>
  <si>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</si>
  <si>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</si>
  <si>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</si>
  <si>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</si>
  <si>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</si>
  <si>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</si>
  <si>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</si>
  <si>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</si>
  <si>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</si>
  <si>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</si>
  <si>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</si>
  <si>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</si>
  <si>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</si>
  <si>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</si>
  <si>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</si>
  <si>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</si>
  <si>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</si>
  <si>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</si>
  <si>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</si>
  <si>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</si>
  <si>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</si>
  <si>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</si>
  <si>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</si>
  <si>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</si>
  <si>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</si>
  <si>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</si>
  <si>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</si>
  <si>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</si>
  <si>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</si>
  <si>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</si>
  <si>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</si>
  <si>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</si>
  <si>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</si>
  <si>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</si>
  <si>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</si>
  <si>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</si>
  <si>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</si>
  <si>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</si>
  <si>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</si>
  <si>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</si>
  <si>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</si>
  <si>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</si>
  <si>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</si>
  <si>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</si>
  <si>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</si>
  <si>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</si>
  <si>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</si>
  <si>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</si>
  <si>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</si>
  <si>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</si>
  <si>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</si>
  <si>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</si>
  <si>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</si>
  <si>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</si>
  <si>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</si>
  <si>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</si>
  <si>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</si>
  <si>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</si>
  <si>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</si>
  <si>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</si>
  <si>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</si>
  <si>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</si>
  <si>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</si>
  <si>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</si>
  <si>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</si>
  <si>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</si>
  <si>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</si>
  <si>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</si>
  <si>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</si>
  <si>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</si>
  <si>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</si>
  <si>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</si>
  <si>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</si>
  <si>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</si>
  <si>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</si>
  <si>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</si>
  <si>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</si>
  <si>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</si>
  <si>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</si>
  <si>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</si>
  <si>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</si>
  <si>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</si>
  <si>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</si>
  <si>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</si>
  <si>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</si>
  <si>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</si>
  <si>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</si>
  <si>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</si>
  <si>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</si>
  <si>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</si>
  <si>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</si>
  <si>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</si>
  <si>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</si>
  <si>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</si>
  <si>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</si>
  <si>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</si>
  <si>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</si>
  <si>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</si>
  <si>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</si>
  <si>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</si>
  <si>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</si>
  <si>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</si>
  <si>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</si>
  <si>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</si>
  <si>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</si>
  <si>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</si>
  <si>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</si>
  <si>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</si>
  <si>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</si>
  <si>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</si>
  <si>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</si>
  <si>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</si>
  <si>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</si>
  <si>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</si>
  <si>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</si>
  <si>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</si>
  <si>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</si>
  <si>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</si>
  <si>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</si>
  <si>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</si>
  <si>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</si>
  <si>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</si>
  <si>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</si>
  <si>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</si>
  <si>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</si>
  <si>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</si>
  <si>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</si>
  <si>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</si>
  <si>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</si>
  <si>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</si>
  <si>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</si>
  <si>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</si>
  <si>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</si>
  <si>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</si>
  <si>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</si>
  <si>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</si>
  <si>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</si>
  <si>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</si>
  <si>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</si>
  <si>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</si>
  <si>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</si>
  <si>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</si>
  <si>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</si>
  <si>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</si>
  <si>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</si>
  <si>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</si>
  <si>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</si>
  <si>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</si>
  <si>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</si>
  <si>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</si>
  <si>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</si>
  <si>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</si>
  <si>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</si>
  <si>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</si>
  <si>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</si>
  <si>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</si>
  <si>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</si>
  <si>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</si>
  <si>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</si>
  <si>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</si>
  <si>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</si>
  <si>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</si>
  <si>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</si>
  <si>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</si>
  <si>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</si>
  <si>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</si>
  <si>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</si>
  <si>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</si>
  <si>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</si>
  <si>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</si>
  <si>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</si>
  <si>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</si>
  <si>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</si>
  <si>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</si>
  <si>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</si>
  <si>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</si>
  <si>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</si>
  <si>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</si>
  <si>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</si>
  <si>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</si>
  <si>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</si>
  <si>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</si>
  <si>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</si>
  <si>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</si>
  <si>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</si>
  <si>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</si>
  <si>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</si>
  <si>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</si>
  <si>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</si>
  <si>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</si>
  <si>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</si>
  <si>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</si>
  <si>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</si>
  <si>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</si>
  <si>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</si>
  <si>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</si>
  <si>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</si>
  <si>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</si>
  <si>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</si>
  <si>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</si>
  <si>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</si>
  <si>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</si>
  <si>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</si>
  <si>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</si>
  <si>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</si>
  <si>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</si>
  <si>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</si>
  <si>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</si>
  <si>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</si>
  <si>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</si>
  <si>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</si>
  <si>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</si>
  <si>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</si>
  <si>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</si>
  <si>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</si>
  <si>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</si>
  <si>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</si>
  <si>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</si>
  <si>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</si>
  <si>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</si>
  <si>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</si>
  <si>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</si>
  <si>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</si>
  <si>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</si>
  <si>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</si>
  <si>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</si>
  <si>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</si>
  <si>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</si>
  <si>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</si>
  <si>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</si>
  <si>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</si>
  <si>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</si>
  <si>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</si>
  <si>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</si>
  <si>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</si>
  <si>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</si>
  <si>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</si>
  <si>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</si>
  <si>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</si>
  <si>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</si>
  <si>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</si>
  <si>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</si>
  <si>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</si>
  <si>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</si>
  <si>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</si>
  <si>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</si>
  <si>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</si>
  <si>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</si>
  <si>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</si>
  <si>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</si>
  <si>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</si>
  <si>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</si>
  <si>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</si>
  <si>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</si>
  <si>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</si>
  <si>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</si>
  <si>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</si>
  <si>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</si>
  <si>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</si>
  <si>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</si>
  <si>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</si>
  <si>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</si>
  <si>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</si>
  <si>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</si>
  <si>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</si>
  <si>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</si>
  <si>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</si>
  <si>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</si>
  <si>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</si>
  <si>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</si>
  <si>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</si>
  <si>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</si>
  <si>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</si>
  <si>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</si>
  <si>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</si>
  <si>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</si>
  <si>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</si>
  <si>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</si>
  <si>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</si>
  <si>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</si>
  <si>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</si>
  <si>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</si>
  <si>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</si>
  <si>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</si>
  <si>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</si>
  <si>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</si>
  <si>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</si>
  <si>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</si>
  <si>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</si>
  <si>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</si>
  <si>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</si>
  <si>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</si>
  <si>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</si>
  <si>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</si>
  <si>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</si>
  <si>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</si>
  <si>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</si>
  <si>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</si>
  <si>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</si>
  <si>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</si>
  <si>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</si>
  <si>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</si>
  <si>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</si>
  <si>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</si>
  <si>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</si>
  <si>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</si>
  <si>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</si>
  <si>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</si>
  <si>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</si>
  <si>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</si>
  <si>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</si>
  <si>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</si>
  <si>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</si>
  <si>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</si>
  <si>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</si>
  <si>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</si>
  <si>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</si>
  <si>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</si>
  <si>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</si>
  <si>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</si>
  <si>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</si>
  <si>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</si>
  <si>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</si>
  <si>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</si>
  <si>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</si>
  <si>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</si>
  <si>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</si>
  <si>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</si>
  <si>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</si>
  <si>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</si>
  <si>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</si>
  <si>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</si>
  <si>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</si>
  <si>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</si>
  <si>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</si>
  <si>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</si>
  <si>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</si>
  <si>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</si>
  <si>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</si>
  <si>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</si>
  <si>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</si>
  <si>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</si>
  <si>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</si>
  <si>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</si>
  <si>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</si>
  <si>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</si>
  <si>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</si>
  <si>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</si>
  <si>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</si>
  <si>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</si>
  <si>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</si>
  <si>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</si>
  <si>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</si>
  <si>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</si>
  <si>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</si>
  <si>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</si>
  <si>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</si>
  <si>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</si>
  <si>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</si>
  <si>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</si>
  <si>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</si>
  <si>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</si>
  <si>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</si>
  <si>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</si>
  <si>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</si>
  <si>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</si>
  <si>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</si>
  <si>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</si>
  <si>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</si>
  <si>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</si>
  <si>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</si>
  <si>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</si>
  <si>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</si>
  <si>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</si>
  <si>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</si>
  <si>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</si>
  <si>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</si>
  <si>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</si>
  <si>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</si>
  <si>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</si>
  <si>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</si>
  <si>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</si>
  <si>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</si>
  <si>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</si>
  <si>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</si>
  <si>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</si>
  <si>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</si>
  <si>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</si>
  <si>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</si>
  <si>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</si>
  <si>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</si>
  <si>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</si>
  <si>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</si>
  <si>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</si>
  <si>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</si>
  <si>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</si>
  <si>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</si>
  <si>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</si>
  <si>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</si>
  <si>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</si>
  <si>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</si>
  <si>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</si>
  <si>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</si>
  <si>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</si>
  <si>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</si>
  <si>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</si>
  <si>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</si>
  <si>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</si>
  <si>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</si>
  <si>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</si>
  <si>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</si>
  <si>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</si>
  <si>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</si>
  <si>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</si>
  <si>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</si>
  <si>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</si>
  <si>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</si>
  <si>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</si>
  <si>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</si>
  <si>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</si>
  <si>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</si>
  <si>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</si>
  <si>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</si>
  <si>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</si>
  <si>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</si>
  <si>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</si>
  <si>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</si>
  <si>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</si>
  <si>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</si>
  <si>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</si>
  <si>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</si>
  <si>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</si>
  <si>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</si>
  <si>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</si>
  <si>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</si>
  <si>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</si>
  <si>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</si>
  <si>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</si>
  <si>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</si>
  <si>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</si>
  <si>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</si>
  <si>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</si>
  <si>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</si>
  <si>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</si>
  <si>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</si>
  <si>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</si>
  <si>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</si>
  <si>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</si>
  <si>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</si>
  <si>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</si>
  <si>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</si>
  <si>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</si>
  <si>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</si>
  <si>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</si>
  <si>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</si>
  <si>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</si>
  <si>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</si>
  <si>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</si>
  <si>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</si>
  <si>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</si>
  <si>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</si>
  <si>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</si>
  <si>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</si>
  <si>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</si>
  <si>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</si>
  <si>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</si>
  <si>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</si>
  <si>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</si>
  <si>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</si>
  <si>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</si>
  <si>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</si>
  <si>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</si>
  <si>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</si>
  <si>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</si>
  <si>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</si>
  <si>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</si>
  <si>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</si>
  <si>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</si>
  <si>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</si>
  <si>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</si>
  <si>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</si>
  <si>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</si>
  <si>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</si>
  <si>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</si>
  <si>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</si>
  <si>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</si>
  <si>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</si>
  <si>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</si>
  <si>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</si>
  <si>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</si>
  <si>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</si>
  <si>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</si>
  <si>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</si>
  <si>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</si>
  <si>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</si>
  <si>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</si>
  <si>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</si>
  <si>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</si>
  <si>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</si>
  <si>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</si>
  <si>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</si>
  <si>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</si>
  <si>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</si>
  <si>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</si>
  <si>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</si>
  <si>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</si>
  <si>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</si>
  <si>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</si>
  <si>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</si>
  <si>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</si>
  <si>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</si>
  <si>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</si>
  <si>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</si>
  <si>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</si>
  <si>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</si>
  <si>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</si>
  <si>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</si>
  <si>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</si>
  <si>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</si>
  <si>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</si>
  <si>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</si>
  <si>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</si>
  <si>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</si>
  <si>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</si>
  <si>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</si>
  <si>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</si>
  <si>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</si>
  <si>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</si>
  <si>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</si>
  <si>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</si>
  <si>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</si>
  <si>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</si>
  <si>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</si>
  <si>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</si>
  <si>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</si>
  <si>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</si>
  <si>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</si>
  <si>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</si>
  <si>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</si>
  <si>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</si>
  <si>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</si>
  <si>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</si>
  <si>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</si>
  <si>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</si>
  <si>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</si>
  <si>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</si>
  <si>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</si>
  <si>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</si>
  <si>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</si>
  <si>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</si>
  <si>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</si>
  <si>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</si>
  <si>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</si>
  <si>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</si>
  <si>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</si>
  <si>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</si>
  <si>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</si>
  <si>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</si>
  <si>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</si>
  <si>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</si>
  <si>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</si>
  <si>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</si>
  <si>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</si>
  <si>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</si>
  <si>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</si>
  <si>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</si>
  <si>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</si>
  <si>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</si>
  <si>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</si>
  <si>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</si>
  <si>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</si>
  <si>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</si>
  <si>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</si>
  <si>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</si>
  <si>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</si>
  <si>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</si>
  <si>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</si>
  <si>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</si>
  <si>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</si>
  <si>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</si>
  <si>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</si>
  <si>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</si>
  <si>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</si>
  <si>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</si>
  <si>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</si>
  <si>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</si>
  <si>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</si>
  <si>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</si>
  <si>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</si>
  <si>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</si>
  <si>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</si>
  <si>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</si>
  <si>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</si>
  <si>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</si>
  <si>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</si>
  <si>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</si>
  <si>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</si>
  <si>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</si>
  <si>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</si>
  <si>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</si>
  <si>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</si>
  <si>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</si>
  <si>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</si>
  <si>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</si>
  <si>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</si>
  <si>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</si>
  <si>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</si>
  <si>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</si>
  <si>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</si>
  <si>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</si>
  <si>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</si>
  <si>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</si>
  <si>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</si>
  <si>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</si>
  <si>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</si>
  <si>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</si>
  <si>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</si>
  <si>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</si>
  <si>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</si>
  <si>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</si>
  <si>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</si>
  <si>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</si>
  <si>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</si>
  <si>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</si>
  <si>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</si>
  <si>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</si>
  <si>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</si>
  <si>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</si>
  <si>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</si>
  <si>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</si>
  <si>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</si>
  <si>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</si>
  <si>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</si>
  <si>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</si>
  <si>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</si>
  <si>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</si>
  <si>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</si>
  <si>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</si>
  <si>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</si>
  <si>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</si>
  <si>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</si>
  <si>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</si>
  <si>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</si>
  <si>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</si>
  <si>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</si>
  <si>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</si>
  <si>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</si>
  <si>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</si>
  <si>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</si>
  <si>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</si>
  <si>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</si>
  <si>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</si>
  <si>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</si>
  <si>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</si>
  <si>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</si>
  <si>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</si>
  <si>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</si>
  <si>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</si>
  <si>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</si>
  <si>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</si>
  <si>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</si>
  <si>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</si>
  <si>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</si>
  <si>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</si>
  <si>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</si>
  <si>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</si>
  <si>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</si>
  <si>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</si>
  <si>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</si>
  <si>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</si>
  <si>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</si>
  <si>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</si>
  <si>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</si>
  <si>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</si>
  <si>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</si>
  <si>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</si>
  <si>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</si>
  <si>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</si>
  <si>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</si>
  <si>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</si>
  <si>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</si>
  <si>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</si>
  <si>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</si>
  <si>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</si>
  <si>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</si>
  <si>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</si>
  <si>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</si>
  <si>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</si>
  <si>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</si>
  <si>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</si>
  <si>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</si>
  <si>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</si>
  <si>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</si>
  <si>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</si>
  <si>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</si>
  <si>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</si>
  <si>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</si>
  <si>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</si>
  <si>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</si>
  <si>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</si>
  <si>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</si>
  <si>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</si>
  <si>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</si>
  <si>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</si>
  <si>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</si>
  <si>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</si>
  <si>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</si>
  <si>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</si>
  <si>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</si>
  <si>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</si>
  <si>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</si>
  <si>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</si>
  <si>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</si>
  <si>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</si>
  <si>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</si>
  <si>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</si>
  <si>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</si>
  <si>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</si>
  <si>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</si>
  <si>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</si>
  <si>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</si>
  <si>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</si>
  <si>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</si>
  <si>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</si>
  <si>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</si>
  <si>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</si>
  <si>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</si>
  <si>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</si>
  <si>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</si>
  <si>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</si>
  <si>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</si>
  <si>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</si>
  <si>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</si>
  <si>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</si>
  <si>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</si>
  <si>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</si>
  <si>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</si>
  <si>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</si>
  <si>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</si>
  <si>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</si>
  <si>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</si>
  <si>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</si>
  <si>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</si>
  <si>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</si>
  <si>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</si>
  <si>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</si>
  <si>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</si>
  <si>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</si>
  <si>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</si>
  <si>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</si>
  <si>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</si>
  <si>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</si>
  <si>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</si>
  <si>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</si>
  <si>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</si>
  <si>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</si>
  <si>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</si>
  <si>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</si>
  <si>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</si>
  <si>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</si>
  <si>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</si>
  <si>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</si>
  <si>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</si>
  <si>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</si>
  <si>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</si>
  <si>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</si>
  <si>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</si>
  <si>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</si>
  <si>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</si>
  <si>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</si>
  <si>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</si>
  <si>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</si>
  <si>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</si>
  <si>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</si>
  <si>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</si>
  <si>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</si>
  <si>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</si>
  <si>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</si>
  <si>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</si>
  <si>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</si>
  <si>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</si>
  <si>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</si>
  <si>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</si>
  <si>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</si>
  <si>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</si>
  <si>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</si>
  <si>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</si>
  <si>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</si>
  <si>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</si>
  <si>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</si>
  <si>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</si>
  <si>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</si>
  <si>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</si>
  <si>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</si>
  <si>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</si>
  <si>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</si>
  <si>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</si>
  <si>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</si>
  <si>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</si>
  <si>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</si>
  <si>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</si>
  <si>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</si>
  <si>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</si>
  <si>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</si>
  <si>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</si>
  <si>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</si>
  <si>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</si>
  <si>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</si>
  <si>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</si>
  <si>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</si>
  <si>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</si>
  <si>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</si>
  <si>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</si>
  <si>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</si>
  <si>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</si>
  <si>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</si>
  <si>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</si>
  <si>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</si>
  <si>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</si>
  <si>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</si>
  <si>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</si>
  <si>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</si>
  <si>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</si>
  <si>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</si>
  <si>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</si>
  <si>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</si>
  <si>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</si>
  <si>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</si>
  <si>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</si>
  <si>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</si>
  <si>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</si>
  <si>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</si>
  <si>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</si>
  <si>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</si>
  <si>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</si>
  <si>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</si>
  <si>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</si>
  <si>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</si>
  <si>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</si>
  <si>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</si>
  <si>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</si>
  <si>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</si>
  <si>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</si>
  <si>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</si>
  <si>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</si>
  <si>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</si>
  <si>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</si>
  <si>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</si>
  <si>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</si>
  <si>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</si>
  <si>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</si>
  <si>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</si>
  <si>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</si>
  <si>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</si>
  <si>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</si>
  <si>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</si>
  <si>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</si>
  <si>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</si>
  <si>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</si>
  <si>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</si>
  <si>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</si>
  <si>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</si>
  <si>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</si>
  <si>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</si>
  <si>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</si>
  <si>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</si>
  <si>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</si>
  <si>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</si>
  <si>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</si>
  <si>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</si>
  <si>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</si>
  <si>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</si>
  <si>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</si>
  <si>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</si>
  <si>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</si>
  <si>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</si>
  <si>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</si>
  <si>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</si>
  <si>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</si>
  <si>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</si>
  <si>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</si>
  <si>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</si>
  <si>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</si>
  <si>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</si>
  <si>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</si>
  <si>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</si>
  <si>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</si>
  <si>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</si>
  <si>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</si>
  <si>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</si>
  <si>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</si>
  <si>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</si>
  <si>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</si>
  <si>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</si>
  <si>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</si>
  <si>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</si>
  <si>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</si>
  <si>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</si>
  <si>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</si>
  <si>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</si>
  <si>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</si>
  <si>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</si>
  <si>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</si>
  <si>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</si>
  <si>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</si>
  <si>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</si>
  <si>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</si>
  <si>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</si>
  <si>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</si>
  <si>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</si>
  <si>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</si>
  <si>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</si>
  <si>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</si>
  <si>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</si>
  <si>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</si>
  <si>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</si>
  <si>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</si>
  <si>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</si>
  <si>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</si>
  <si>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</si>
  <si>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</si>
  <si>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</si>
  <si>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</si>
  <si>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</si>
  <si>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</si>
  <si>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</si>
  <si>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</si>
  <si>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</si>
  <si>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</si>
  <si>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</si>
  <si>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</si>
  <si>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</si>
  <si>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</si>
  <si>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</si>
  <si>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</si>
  <si>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</si>
  <si>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</si>
  <si>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</si>
  <si>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</si>
  <si>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</si>
  <si>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</si>
  <si>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</si>
  <si>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</si>
  <si>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</si>
  <si>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</si>
  <si>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</si>
  <si>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</si>
  <si>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</si>
  <si>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</si>
  <si>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</si>
  <si>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</si>
  <si>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</si>
  <si>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</si>
  <si>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</si>
  <si>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</si>
  <si>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</si>
  <si>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</si>
  <si>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</si>
  <si>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</si>
  <si>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</si>
  <si>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</si>
  <si>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</si>
  <si>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</si>
  <si>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</si>
  <si>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</si>
  <si>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</si>
  <si>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</si>
  <si>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</si>
  <si>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</si>
  <si>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</si>
  <si>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</si>
  <si>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</si>
  <si>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</si>
  <si>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</si>
  <si>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</si>
  <si>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</si>
  <si>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</si>
  <si>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</si>
  <si>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</si>
  <si>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</si>
  <si>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</si>
  <si>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</si>
  <si>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</si>
  <si>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</si>
  <si>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</si>
  <si>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</si>
  <si>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</si>
  <si>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</si>
  <si>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</si>
  <si>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</si>
  <si>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</si>
  <si>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</si>
  <si>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</si>
  <si>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</si>
  <si>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</si>
  <si>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</si>
  <si>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</si>
  <si>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</si>
  <si>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</si>
  <si>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</si>
  <si>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</si>
  <si>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</si>
  <si>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</si>
  <si>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</si>
  <si>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</si>
  <si>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</si>
  <si>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</si>
  <si>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</si>
  <si>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</si>
  <si>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</si>
  <si>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</si>
  <si>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</si>
  <si>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</si>
  <si>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</si>
  <si>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</si>
  <si>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</si>
  <si>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</si>
  <si>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</si>
  <si>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</si>
  <si>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</si>
  <si>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</si>
  <si>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</si>
  <si>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</si>
  <si>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</si>
  <si>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</si>
  <si>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</si>
  <si>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</si>
  <si>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</si>
  <si>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</si>
  <si>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</si>
  <si>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</si>
  <si>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</si>
  <si>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</si>
  <si>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</si>
  <si>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</si>
  <si>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</si>
  <si>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</si>
  <si>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</si>
  <si>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</si>
  <si>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</si>
  <si>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</si>
  <si>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</si>
  <si>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</si>
  <si>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</si>
  <si>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</si>
  <si>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</si>
  <si>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</si>
  <si>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</si>
  <si>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</si>
  <si>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</si>
  <si>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</si>
  <si>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</si>
  <si>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</si>
  <si>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</si>
  <si>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</si>
  <si>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</si>
  <si>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</si>
  <si>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</si>
  <si>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</si>
  <si>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</si>
  <si>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</si>
  <si>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</si>
  <si>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</si>
  <si>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</si>
  <si>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</si>
  <si>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</si>
  <si>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</si>
  <si>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</si>
  <si>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</si>
  <si>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</si>
  <si>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</si>
  <si>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</si>
  <si>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</si>
  <si>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</si>
  <si>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</si>
  <si>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</si>
  <si>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</si>
  <si>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</si>
  <si>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</si>
  <si>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</si>
  <si>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</si>
  <si>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</si>
  <si>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</si>
  <si>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</si>
  <si>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</si>
  <si>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</si>
  <si>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</si>
  <si>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</si>
  <si>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</si>
  <si>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</si>
  <si>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</si>
  <si>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</si>
  <si>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</si>
  <si>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</si>
  <si>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</si>
  <si>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</si>
  <si>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</si>
  <si>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</si>
  <si>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</si>
  <si>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</si>
  <si>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</si>
  <si>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</si>
  <si>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</si>
  <si>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</si>
  <si>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</si>
  <si>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</si>
  <si>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</si>
  <si>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</si>
  <si>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</si>
  <si>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</si>
  <si>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</si>
  <si>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</si>
  <si>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</si>
  <si>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</si>
  <si>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</si>
  <si>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</si>
  <si>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</si>
  <si>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</si>
  <si>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</si>
  <si>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</si>
  <si>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</si>
  <si>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</si>
  <si>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</si>
  <si>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</si>
  <si>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</si>
  <si>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</si>
  <si>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</si>
  <si>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</si>
  <si>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</si>
  <si>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</si>
  <si>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</si>
  <si>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</si>
  <si>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</si>
  <si>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</si>
  <si>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</si>
  <si>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</si>
  <si>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</si>
  <si>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</si>
  <si>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</si>
  <si>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</si>
  <si>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</si>
  <si>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</si>
  <si>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</si>
  <si>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</si>
  <si>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</si>
  <si>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</si>
  <si>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</si>
  <si>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</si>
  <si>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</si>
  <si>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</si>
  <si>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</si>
  <si>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</si>
  <si>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</si>
  <si>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</si>
  <si>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</si>
  <si>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</si>
  <si>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</si>
  <si>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</si>
  <si>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</si>
  <si>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</si>
  <si>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</si>
  <si>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</si>
  <si>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</si>
  <si>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</si>
  <si>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</si>
  <si>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</si>
  <si>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</si>
  <si>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</si>
  <si>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</si>
  <si>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</si>
  <si>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</si>
  <si>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</si>
  <si>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</si>
  <si>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</si>
  <si>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</si>
  <si>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</si>
  <si>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</si>
  <si>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</si>
  <si>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</si>
  <si>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</si>
  <si>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</si>
  <si>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</si>
  <si>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</si>
  <si>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</si>
  <si>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</si>
  <si>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</si>
  <si>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</si>
  <si>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</si>
  <si>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</si>
  <si>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</si>
  <si>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</si>
  <si>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</si>
  <si>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</si>
  <si>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</si>
  <si>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</si>
  <si>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</si>
  <si>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</si>
  <si>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</si>
  <si>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</si>
  <si>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</si>
  <si>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</si>
  <si>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</si>
  <si>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</si>
  <si>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</si>
  <si>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</si>
  <si>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</si>
  <si>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</si>
  <si>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</si>
  <si>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</si>
  <si>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</si>
  <si>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</si>
  <si>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</si>
  <si>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</si>
  <si>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</si>
  <si>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</si>
  <si>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</si>
  <si>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</si>
  <si>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</si>
  <si>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</si>
  <si>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</si>
  <si>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</si>
  <si>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</si>
  <si>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</si>
  <si>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</si>
  <si>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</si>
  <si>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</si>
  <si>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</si>
  <si>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</si>
  <si>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</si>
  <si>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</si>
  <si>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</si>
  <si>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</si>
  <si>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</si>
  <si>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</si>
  <si>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</si>
  <si>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</si>
  <si>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</si>
  <si>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</si>
  <si>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</si>
  <si>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</si>
  <si>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</si>
  <si>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</si>
  <si>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</si>
  <si>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</si>
  <si>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</si>
  <si>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</si>
  <si>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</si>
  <si>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</si>
  <si>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</si>
  <si>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</si>
  <si>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</si>
  <si>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</si>
  <si>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</si>
  <si>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</si>
  <si>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</si>
  <si>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</si>
  <si>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</si>
  <si>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</si>
  <si>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</si>
  <si>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</si>
  <si>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</si>
  <si>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</si>
  <si>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</si>
  <si>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</si>
  <si>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</si>
  <si>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</si>
  <si>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</si>
  <si>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</si>
  <si>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</si>
  <si>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</si>
  <si>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</si>
  <si>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</si>
  <si>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</si>
  <si>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</si>
  <si>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</si>
  <si>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</si>
  <si>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</si>
  <si>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</si>
  <si>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</si>
  <si>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</si>
  <si>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</si>
  <si>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</si>
  <si>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</si>
  <si>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</si>
  <si>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</si>
  <si>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</si>
  <si>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</si>
  <si>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</si>
  <si>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</si>
  <si>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</si>
  <si>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</si>
  <si>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</si>
  <si>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</si>
  <si>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</si>
  <si>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</si>
  <si>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</si>
  <si>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</si>
  <si>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</si>
  <si>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</si>
  <si>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</si>
  <si>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</si>
  <si>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</si>
  <si>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</si>
  <si>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</si>
  <si>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</si>
  <si>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</si>
  <si>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</si>
  <si>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</si>
  <si>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</si>
  <si>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</si>
  <si>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</si>
  <si>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</si>
  <si>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</si>
  <si>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</si>
  <si>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</si>
  <si>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</si>
  <si>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</si>
  <si>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</si>
  <si>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</si>
  <si>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</si>
  <si>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</si>
  <si>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</si>
  <si>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</si>
  <si>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</si>
  <si>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</si>
  <si>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</si>
  <si>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</si>
  <si>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</si>
  <si>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</si>
  <si>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</si>
  <si>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</si>
  <si>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</si>
  <si>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</si>
  <si>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</si>
  <si>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</si>
  <si>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</si>
  <si>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</si>
  <si>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</si>
  <si>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</si>
  <si>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</si>
  <si>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</si>
  <si>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</si>
  <si>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</si>
  <si>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</si>
  <si>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</si>
  <si>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</si>
  <si>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</si>
  <si>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</si>
  <si>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</si>
  <si>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</si>
  <si>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</si>
  <si>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</si>
  <si>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</si>
  <si>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</si>
  <si>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</si>
  <si>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</si>
  <si>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</si>
  <si>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</si>
  <si>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</si>
  <si>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</si>
  <si>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</si>
  <si>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</si>
  <si>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</si>
  <si>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</si>
  <si>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</si>
  <si>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</si>
  <si>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</si>
  <si>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</si>
  <si>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</si>
  <si>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</si>
  <si>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</si>
  <si>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</si>
  <si>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</si>
  <si>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</si>
  <si>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</si>
  <si>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</si>
  <si>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</si>
  <si>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</si>
  <si>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</si>
  <si>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</si>
  <si>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</si>
  <si>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</si>
  <si>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</si>
  <si>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</si>
  <si>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</si>
  <si>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</si>
  <si>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</si>
  <si>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</si>
  <si>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</si>
  <si>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</si>
  <si>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</si>
  <si>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</si>
  <si>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</si>
  <si>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</si>
  <si>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</si>
  <si>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</si>
  <si>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</si>
  <si>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</si>
  <si>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</si>
  <si>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</si>
  <si>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</si>
  <si>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</si>
  <si>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</si>
  <si>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</si>
  <si>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</si>
  <si>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</si>
  <si>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</si>
  <si>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</si>
  <si>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</si>
  <si>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</si>
  <si>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</si>
  <si>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</si>
  <si>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</si>
  <si>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</si>
  <si>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</si>
  <si>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</si>
  <si>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</si>
  <si>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</si>
  <si>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</si>
  <si>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</si>
  <si>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</si>
  <si>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</si>
  <si>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</si>
  <si>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</si>
  <si>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</si>
  <si>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</si>
  <si>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</si>
  <si>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</si>
  <si>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</si>
  <si>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</si>
  <si>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</si>
  <si>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</si>
  <si>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</si>
  <si>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</si>
  <si>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</si>
  <si>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</si>
  <si>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</si>
  <si>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</si>
  <si>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</si>
  <si>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</si>
  <si>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</si>
  <si>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</si>
  <si>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</si>
  <si>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</si>
  <si>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</si>
  <si>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</si>
  <si>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</si>
  <si>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</si>
  <si>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</si>
  <si>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</si>
  <si>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</si>
  <si>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</si>
  <si>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</si>
  <si>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</si>
  <si>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</si>
  <si>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</si>
  <si>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</si>
  <si>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</si>
  <si>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</si>
  <si>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</si>
  <si>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</si>
  <si>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</si>
  <si>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</si>
  <si>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</si>
  <si>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</si>
  <si>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</si>
  <si>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</si>
  <si>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</si>
  <si>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</si>
  <si>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</si>
  <si>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</si>
  <si>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</si>
  <si>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</si>
  <si>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</si>
  <si>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</si>
  <si>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</si>
  <si>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</si>
  <si>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</si>
  <si>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</si>
  <si>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</si>
  <si>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</si>
  <si>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</si>
  <si>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</si>
  <si>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</si>
  <si>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</si>
  <si>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</si>
  <si>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</si>
  <si>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</si>
  <si>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</si>
  <si>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</si>
  <si>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</si>
  <si>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</si>
  <si>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</si>
  <si>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</si>
  <si>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</si>
  <si>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</si>
  <si>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</si>
  <si>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</si>
  <si>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</si>
  <si>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</si>
  <si>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</si>
  <si>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</si>
  <si>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</si>
  <si>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</si>
  <si>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</si>
  <si>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</si>
  <si>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</si>
  <si>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</si>
  <si>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</si>
  <si>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</si>
  <si>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</si>
  <si>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</si>
  <si>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</si>
  <si>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</si>
  <si>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</si>
  <si>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</si>
  <si>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</si>
  <si>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</si>
  <si>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</si>
  <si>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</si>
  <si>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</si>
  <si>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</si>
  <si>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</si>
  <si>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</si>
  <si>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</si>
  <si>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</si>
  <si>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</si>
  <si>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</si>
  <si>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</si>
  <si>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</si>
  <si>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</si>
  <si>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</si>
  <si>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</si>
  <si>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</si>
  <si>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</si>
  <si>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</si>
  <si>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</si>
  <si>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</si>
  <si>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</si>
  <si>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</si>
  <si>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</si>
  <si>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</si>
  <si>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</si>
  <si>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</si>
  <si>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</si>
  <si>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</si>
  <si>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</si>
  <si>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</si>
  <si>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</si>
  <si>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</si>
  <si>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</si>
  <si>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</si>
  <si>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</si>
  <si>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</si>
  <si>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</si>
  <si>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</si>
  <si>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</si>
  <si>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</si>
  <si>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</si>
  <si>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</si>
  <si>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</si>
  <si>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</si>
  <si>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</si>
  <si>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</si>
  <si>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</si>
  <si>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</si>
  <si>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</si>
  <si>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</si>
  <si>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</si>
  <si>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</si>
  <si>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</si>
  <si>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</si>
  <si>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</si>
  <si>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</si>
  <si>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</si>
  <si>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</si>
  <si>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</si>
  <si>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</si>
  <si>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</si>
  <si>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</si>
  <si>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</si>
  <si>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</si>
  <si>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</si>
  <si>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</si>
  <si>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</si>
  <si>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</si>
  <si>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</si>
  <si>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</si>
  <si>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</si>
  <si>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</si>
  <si>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</si>
  <si>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</si>
  <si>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</si>
  <si>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</si>
  <si>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</si>
  <si>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</si>
  <si>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</si>
  <si>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</si>
  <si>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</si>
  <si>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</si>
  <si>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</si>
  <si>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</si>
  <si>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</si>
  <si>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</si>
  <si>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</si>
  <si>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</si>
  <si>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</si>
  <si>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</si>
  <si>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</si>
  <si>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</si>
  <si>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</si>
  <si>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</si>
  <si>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</si>
  <si>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</si>
  <si>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</si>
  <si>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</si>
  <si>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</si>
  <si>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</si>
  <si>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</si>
  <si>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</si>
  <si>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</si>
  <si>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</si>
  <si>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</si>
  <si>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</si>
  <si>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</si>
  <si>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</si>
  <si>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</si>
  <si>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</si>
  <si>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</si>
  <si>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</si>
  <si>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</si>
  <si>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</si>
  <si>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</si>
  <si>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</si>
  <si>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</si>
  <si>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</si>
  <si>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</si>
  <si>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</si>
  <si>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</si>
  <si>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</si>
  <si>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</si>
  <si>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</si>
  <si>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</si>
  <si>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</si>
  <si>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</si>
  <si>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</si>
  <si>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</si>
  <si>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</si>
  <si>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</si>
  <si>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</si>
  <si>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</si>
  <si>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</si>
  <si>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</si>
  <si>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</si>
  <si>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</si>
  <si>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</si>
  <si>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</si>
  <si>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</si>
  <si>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</si>
  <si>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</si>
  <si>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</si>
  <si>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</si>
  <si>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</si>
  <si>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</si>
  <si>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</si>
  <si>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</si>
  <si>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</si>
  <si>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</si>
  <si>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</si>
  <si>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</si>
  <si>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</si>
  <si>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</si>
  <si>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</si>
  <si>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</si>
  <si>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</si>
  <si>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</si>
  <si>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</si>
  <si>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</si>
  <si>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</si>
  <si>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</si>
  <si>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</si>
  <si>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</si>
  <si>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</si>
  <si>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</si>
  <si>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</si>
  <si>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</si>
  <si>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</si>
  <si>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</si>
  <si>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</si>
  <si>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</si>
  <si>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</si>
  <si>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</si>
  <si>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</si>
  <si>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</si>
  <si>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</si>
  <si>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</si>
  <si>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</si>
  <si>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</si>
  <si>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</si>
  <si>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</si>
  <si>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</si>
  <si>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</si>
  <si>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</si>
  <si>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</si>
  <si>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</si>
  <si>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</si>
  <si>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</si>
  <si>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</si>
  <si>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</si>
  <si>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</si>
  <si>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</si>
  <si>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</si>
  <si>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</si>
  <si>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</si>
  <si>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</si>
  <si>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</si>
  <si>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</si>
  <si>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</si>
  <si>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</si>
  <si>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</si>
  <si>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</si>
  <si>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</si>
  <si>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</si>
  <si>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</si>
  <si>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</si>
  <si>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</si>
  <si>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</si>
  <si>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</si>
  <si>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</si>
  <si>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</si>
  <si>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</si>
  <si>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</si>
  <si>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</si>
  <si>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</si>
  <si>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</si>
  <si>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</si>
  <si>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</si>
  <si>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</si>
  <si>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</si>
  <si>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</si>
  <si>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</si>
  <si>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</si>
  <si>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</si>
  <si>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</si>
  <si>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</si>
  <si>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</si>
  <si>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</si>
  <si>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</si>
  <si>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</si>
  <si>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</si>
  <si>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</si>
  <si>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</si>
  <si>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</si>
  <si>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</si>
  <si>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</si>
  <si>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</si>
  <si>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</si>
  <si>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</si>
  <si>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</si>
  <si>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</si>
  <si>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</si>
  <si>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</si>
  <si>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</si>
  <si>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</si>
  <si>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</si>
  <si>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</si>
  <si>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</si>
  <si>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</si>
  <si>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</si>
  <si>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</si>
  <si>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</si>
  <si>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</si>
  <si>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</si>
  <si>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</si>
  <si>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</si>
  <si>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</si>
  <si>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</si>
  <si>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</si>
  <si>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</si>
  <si>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</si>
  <si>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</si>
  <si>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</si>
  <si>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</si>
  <si>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</si>
  <si>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</si>
  <si>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</si>
  <si>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</si>
  <si>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</si>
  <si>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</si>
  <si>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</si>
  <si>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</si>
  <si>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</si>
  <si>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</si>
  <si>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</si>
  <si>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</si>
  <si>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</si>
  <si>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</si>
  <si>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</si>
  <si>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</si>
  <si>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</si>
  <si>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</si>
  <si>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</si>
  <si>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</si>
  <si>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</si>
  <si>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</si>
  <si>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</si>
  <si>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</si>
  <si>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</si>
  <si>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</si>
  <si>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</si>
  <si>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</si>
  <si>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</si>
  <si>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</si>
  <si>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</si>
  <si>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</si>
  <si>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</si>
  <si>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</si>
  <si>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</si>
  <si>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</si>
  <si>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</si>
  <si>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</si>
  <si>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</si>
  <si>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</si>
  <si>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</si>
  <si>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</si>
  <si>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</si>
  <si>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</si>
  <si>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</si>
  <si>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</si>
  <si>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</si>
  <si>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</si>
  <si>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</si>
  <si>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</si>
  <si>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</si>
  <si>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</si>
  <si>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</si>
  <si>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</si>
  <si>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</si>
  <si>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</si>
  <si>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</si>
  <si>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</si>
  <si>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</si>
  <si>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</si>
  <si>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</si>
  <si>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</si>
  <si>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</si>
  <si>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</si>
  <si>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</si>
  <si>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</si>
  <si>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</si>
  <si>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</si>
  <si>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</si>
  <si>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</si>
  <si>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</si>
  <si>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</si>
  <si>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</si>
  <si>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</si>
  <si>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</si>
  <si>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</si>
  <si>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</si>
  <si>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</si>
  <si>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</si>
  <si>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</si>
  <si>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</si>
  <si>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</si>
  <si>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</si>
  <si>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</si>
  <si>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</si>
  <si>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</si>
  <si>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</si>
  <si>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</si>
  <si>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</si>
  <si>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</si>
  <si>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</si>
  <si>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</si>
  <si>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</si>
  <si>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</si>
  <si>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</si>
  <si>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</si>
  <si>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</si>
  <si>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</si>
  <si>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</si>
  <si>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</si>
  <si>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</si>
  <si>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</si>
  <si>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</si>
  <si>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</si>
  <si>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</si>
  <si>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</si>
  <si>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</si>
  <si>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</si>
  <si>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</si>
  <si>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</si>
  <si>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</si>
  <si>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</si>
  <si>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</si>
  <si>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</si>
  <si>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</si>
  <si>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</si>
  <si>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</si>
  <si>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</si>
  <si>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</si>
  <si>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</si>
  <si>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</si>
  <si>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</si>
  <si>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</si>
  <si>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</si>
  <si>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</si>
  <si>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</si>
  <si>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</si>
  <si>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</si>
  <si>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</si>
  <si>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</si>
  <si>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</si>
  <si>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</si>
  <si>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</si>
  <si>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</si>
  <si>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</si>
  <si>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</si>
  <si>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</si>
  <si>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</si>
  <si>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</si>
  <si>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</si>
  <si>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</si>
  <si>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</si>
  <si>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</si>
  <si>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</si>
  <si>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</si>
  <si>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</si>
  <si>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</si>
  <si>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</si>
  <si>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</si>
  <si>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</si>
  <si>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</si>
  <si>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</si>
  <si>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</si>
  <si>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</si>
  <si>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</si>
  <si>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</si>
  <si>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</si>
  <si>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</si>
  <si>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</si>
  <si>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</si>
  <si>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</si>
  <si>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</si>
  <si>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</si>
  <si>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</si>
  <si>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</si>
  <si>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</si>
  <si>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</si>
  <si>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</si>
  <si>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</si>
  <si>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</si>
  <si>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</si>
  <si>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</si>
  <si>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</si>
  <si>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</si>
  <si>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</si>
  <si>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</si>
  <si>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</si>
  <si>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</si>
  <si>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</si>
  <si>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</si>
  <si>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</si>
  <si>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</si>
  <si>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</si>
  <si>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</si>
  <si>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</si>
  <si>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</si>
  <si>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</si>
  <si>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</si>
  <si>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</si>
  <si>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</si>
  <si>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</si>
  <si>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</si>
  <si>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</si>
  <si>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</si>
  <si>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</si>
  <si>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</si>
  <si>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</si>
  <si>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</si>
  <si>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</si>
  <si>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</si>
  <si>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</si>
  <si>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</si>
  <si>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</si>
  <si>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</si>
  <si>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</si>
  <si>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</si>
  <si>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</si>
  <si>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</si>
  <si>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</si>
  <si>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</si>
  <si>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</si>
  <si>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</si>
  <si>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</si>
  <si>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</si>
  <si>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</si>
  <si>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</si>
  <si>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</si>
  <si>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</si>
  <si>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</si>
  <si>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</si>
  <si>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</si>
  <si>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</si>
  <si>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</si>
  <si>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</si>
  <si>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</si>
  <si>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</si>
  <si>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</si>
  <si>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</si>
  <si>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</si>
  <si>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</si>
  <si>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</si>
  <si>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</si>
  <si>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</si>
  <si>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</si>
  <si>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</si>
  <si>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</si>
  <si>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</si>
  <si>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</si>
  <si>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</si>
  <si>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</si>
  <si>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</si>
  <si>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</si>
  <si>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</si>
  <si>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</si>
  <si>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</si>
  <si>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</si>
  <si>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</si>
  <si>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</si>
  <si>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</si>
  <si>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</si>
  <si>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</si>
  <si>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</si>
  <si>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</si>
  <si>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</si>
  <si>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</si>
  <si>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</si>
  <si>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</si>
  <si>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</si>
  <si>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</si>
  <si>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</si>
  <si>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</si>
  <si>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</si>
  <si>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</si>
  <si>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</si>
  <si>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</si>
  <si>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</si>
  <si>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</si>
  <si>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</si>
  <si>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</si>
  <si>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</si>
  <si>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</si>
  <si>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</si>
  <si>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</si>
  <si>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</si>
  <si>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</si>
  <si>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</si>
  <si>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</si>
  <si>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</si>
  <si>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</si>
  <si>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</si>
  <si>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</si>
  <si>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</si>
  <si>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</si>
  <si>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</si>
  <si>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</si>
  <si>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</si>
  <si>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</si>
  <si>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</si>
  <si>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</si>
  <si>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</si>
  <si>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</si>
  <si>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</si>
  <si>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</si>
  <si>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</si>
  <si>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</si>
  <si>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</si>
  <si>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</si>
  <si>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</si>
  <si>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</si>
  <si>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</si>
  <si>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</si>
  <si>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</si>
  <si>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</si>
  <si>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</si>
  <si>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</si>
  <si>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</si>
  <si>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</si>
  <si>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</si>
  <si>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</si>
  <si>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</si>
  <si>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</si>
  <si>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</si>
  <si>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</si>
  <si>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</si>
  <si>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</si>
  <si>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</si>
  <si>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</si>
  <si>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</si>
  <si>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</si>
  <si>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</si>
  <si>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</si>
  <si>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</si>
  <si>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</si>
  <si>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</si>
  <si>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</si>
  <si>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</si>
  <si>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</si>
  <si>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</si>
  <si>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</si>
  <si>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</si>
  <si>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</si>
  <si>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</si>
  <si>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</si>
  <si>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</si>
  <si>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</si>
  <si>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</si>
  <si>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</si>
  <si>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</si>
  <si>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</si>
  <si>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</si>
  <si>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</si>
  <si>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</si>
  <si>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</si>
  <si>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</si>
  <si>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</si>
  <si>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</si>
  <si>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</si>
  <si>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</si>
  <si>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</si>
  <si>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</si>
  <si>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</si>
  <si>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</si>
  <si>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</si>
  <si>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</si>
  <si>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</si>
  <si>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</si>
  <si>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</si>
  <si>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</si>
  <si>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</si>
  <si>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</si>
  <si>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</si>
  <si>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</si>
  <si>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</si>
  <si>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</si>
  <si>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</si>
  <si>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</si>
  <si>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</si>
  <si>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</si>
  <si>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</si>
  <si>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</si>
  <si>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</si>
  <si>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</si>
  <si>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</si>
  <si>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</si>
  <si>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</si>
  <si>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</si>
  <si>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</si>
  <si>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</si>
  <si>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</si>
  <si>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</si>
  <si>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</si>
  <si>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</si>
  <si>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</si>
  <si>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</si>
  <si>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</si>
  <si>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</si>
  <si>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</si>
  <si>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</si>
  <si>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</si>
  <si>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</si>
  <si>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</si>
  <si>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</si>
  <si>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</si>
  <si>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</si>
  <si>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</si>
  <si>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</si>
  <si>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</si>
  <si>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</si>
  <si>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</si>
  <si>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</si>
  <si>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</si>
  <si>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</si>
  <si>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</si>
  <si>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</si>
  <si>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</si>
  <si>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</si>
  <si>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</si>
  <si>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</si>
  <si>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</si>
  <si>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</si>
  <si>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</si>
  <si>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</si>
  <si>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</si>
  <si>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</si>
  <si>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</si>
  <si>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</si>
  <si>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</si>
  <si>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</si>
  <si>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</si>
  <si>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</si>
  <si>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</si>
  <si>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</si>
  <si>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</si>
  <si>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</si>
  <si>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</si>
  <si>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</si>
  <si>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</si>
  <si>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</si>
  <si>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</si>
  <si>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</si>
  <si>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</si>
  <si>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</si>
  <si>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</si>
  <si>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</si>
  <si>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</si>
  <si>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</si>
  <si>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</si>
  <si>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</si>
  <si>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</si>
  <si>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</si>
  <si>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</si>
  <si>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</si>
  <si>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</si>
  <si>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</si>
  <si>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</si>
  <si>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</si>
  <si>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</si>
  <si>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</si>
  <si>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</si>
  <si>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</si>
  <si>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</si>
  <si>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</si>
  <si>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</si>
  <si>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</si>
  <si>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</si>
  <si>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</si>
  <si>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</si>
  <si>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</si>
  <si>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</si>
  <si>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</si>
  <si>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</si>
  <si>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</si>
  <si>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</si>
  <si>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</si>
  <si>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</si>
  <si>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</si>
  <si>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</si>
  <si>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</si>
  <si>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</si>
  <si>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</si>
  <si>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</si>
  <si>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</si>
  <si>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</si>
  <si>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</si>
  <si>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</si>
  <si>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</si>
  <si>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</si>
  <si>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</si>
  <si>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</si>
  <si>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</si>
  <si>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</si>
  <si>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</si>
  <si>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</si>
  <si>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</si>
  <si>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</si>
  <si>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</si>
  <si>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</si>
  <si>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</si>
  <si>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</si>
  <si>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</si>
  <si>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</si>
  <si>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</si>
  <si>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</si>
  <si>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</si>
  <si>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</si>
  <si>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</si>
  <si>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</si>
  <si>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</si>
  <si>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</si>
  <si>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</si>
  <si>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</si>
  <si>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</si>
  <si>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</si>
  <si>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</si>
  <si>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</si>
  <si>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</si>
  <si>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</si>
  <si>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</si>
  <si>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</si>
  <si>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</si>
  <si>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</si>
  <si>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</si>
  <si>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</si>
  <si>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</si>
  <si>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</si>
  <si>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</si>
  <si>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</si>
  <si>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</si>
  <si>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</si>
  <si>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</si>
  <si>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</si>
  <si>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</si>
  <si>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</si>
  <si>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</si>
  <si>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</si>
  <si>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</si>
  <si>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</si>
  <si>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</si>
  <si>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</si>
  <si>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</si>
  <si>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</si>
  <si>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</si>
  <si>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</si>
  <si>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</si>
  <si>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</si>
  <si>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</si>
  <si>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</si>
  <si>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</si>
  <si>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</si>
  <si>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</si>
  <si>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</si>
  <si>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</si>
  <si>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</si>
  <si>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</si>
  <si>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</si>
  <si>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</si>
  <si>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</si>
  <si>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</si>
  <si>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</si>
  <si>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</si>
  <si>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</si>
  <si>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</si>
  <si>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</si>
  <si>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</si>
  <si>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</si>
  <si>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</si>
  <si>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</si>
  <si>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</si>
  <si>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</si>
  <si>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</si>
  <si>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</si>
  <si>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</si>
  <si>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</si>
  <si>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</si>
  <si>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</si>
  <si>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</si>
  <si>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</si>
  <si>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</si>
  <si>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</si>
  <si>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</si>
  <si>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</si>
  <si>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</si>
  <si>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</si>
  <si>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</si>
  <si>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</si>
  <si>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</si>
  <si>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</si>
  <si>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</si>
  <si>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</si>
  <si>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</si>
  <si>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</si>
  <si>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</si>
  <si>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</si>
  <si>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</si>
  <si>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</si>
  <si>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</si>
  <si>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</si>
  <si>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</si>
  <si>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</si>
  <si>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</si>
  <si>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</si>
  <si>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</si>
  <si>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</si>
  <si>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</si>
  <si>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</si>
  <si>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</si>
  <si>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</si>
  <si>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</si>
  <si>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</si>
  <si>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</si>
  <si>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</si>
  <si>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</si>
  <si>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</si>
  <si>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</si>
  <si>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</si>
  <si>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</si>
  <si>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</si>
  <si>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</si>
  <si>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</si>
  <si>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</si>
  <si>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</si>
  <si>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</si>
  <si>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</si>
  <si>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</si>
  <si>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</si>
  <si>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</si>
  <si>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</si>
  <si>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</si>
  <si>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</si>
  <si>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</si>
  <si>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</si>
  <si>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</si>
  <si>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</si>
  <si>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</si>
  <si>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</si>
  <si>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</si>
  <si>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</si>
  <si>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</si>
  <si>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</si>
  <si>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</si>
  <si>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</si>
  <si>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</si>
  <si>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</si>
  <si>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</si>
  <si>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</si>
  <si>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</si>
  <si>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</si>
  <si>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</si>
  <si>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</si>
  <si>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</si>
  <si>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</si>
  <si>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</si>
  <si>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</si>
  <si>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</si>
  <si>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</si>
  <si>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</si>
  <si>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</si>
  <si>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</si>
  <si>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</si>
  <si>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</si>
  <si>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</si>
  <si>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</si>
  <si>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</si>
  <si>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</si>
  <si>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</si>
  <si>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</si>
  <si>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</si>
  <si>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</si>
  <si>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</si>
  <si>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</si>
  <si>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</si>
  <si>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</si>
  <si>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</si>
  <si>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</si>
  <si>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</si>
  <si>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</si>
  <si>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</si>
  <si>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</si>
  <si>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</si>
  <si>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</si>
  <si>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</si>
  <si>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</si>
  <si>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</si>
  <si>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</si>
  <si>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</si>
  <si>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</si>
  <si>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</si>
  <si>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</si>
  <si>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</si>
  <si>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</si>
  <si>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</si>
  <si>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</si>
  <si>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</si>
  <si>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</si>
  <si>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</si>
  <si>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</si>
  <si>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</si>
  <si>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</si>
  <si>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</si>
  <si>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</si>
  <si>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</si>
  <si>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</si>
  <si>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</si>
  <si>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</si>
  <si>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</si>
  <si>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</si>
  <si>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</si>
  <si>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</si>
  <si>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</si>
  <si>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</si>
  <si>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</si>
  <si>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</si>
  <si>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</si>
  <si>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</si>
  <si>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</si>
  <si>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</si>
  <si>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</si>
  <si>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</si>
  <si>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</si>
  <si>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</si>
  <si>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</si>
  <si>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</si>
  <si>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</si>
  <si>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</si>
  <si>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</si>
  <si>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</si>
  <si>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</si>
  <si>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</si>
  <si>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</si>
  <si>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</si>
  <si>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</si>
  <si>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</si>
  <si>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</si>
  <si>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</si>
  <si>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</si>
  <si>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</si>
  <si>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</si>
  <si>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</si>
  <si>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</si>
  <si>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</si>
  <si>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</si>
  <si>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</si>
  <si>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</si>
  <si>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</si>
  <si>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</si>
  <si>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</si>
  <si>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</si>
  <si>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</si>
  <si>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</si>
  <si>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</si>
  <si>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</si>
  <si>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</si>
  <si>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</si>
  <si>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</si>
  <si>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</si>
  <si>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</si>
  <si>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</si>
  <si>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</si>
  <si>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</si>
  <si>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</si>
  <si>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</si>
  <si>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</si>
  <si>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</si>
  <si>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</si>
  <si>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</si>
  <si>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</si>
  <si>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</si>
  <si>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</si>
  <si>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</si>
  <si>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</si>
  <si>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</si>
  <si>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</si>
  <si>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</si>
  <si>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</si>
  <si>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</si>
  <si>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</si>
  <si>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</si>
  <si>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</si>
  <si>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</si>
  <si>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</si>
  <si>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</si>
  <si>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</si>
  <si>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</si>
  <si>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</si>
  <si>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</si>
  <si>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</si>
  <si>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</si>
  <si>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</si>
  <si>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</si>
  <si>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</si>
  <si>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</si>
  <si>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</si>
  <si>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</si>
  <si>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</si>
  <si>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</si>
  <si>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</si>
  <si>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</si>
  <si>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</si>
  <si>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</si>
  <si>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</si>
  <si>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</si>
  <si>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</si>
  <si>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</si>
  <si>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</si>
  <si>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</si>
  <si>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</si>
  <si>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</si>
  <si>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</si>
  <si>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</si>
  <si>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</si>
  <si>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</si>
  <si>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</si>
  <si>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</si>
  <si>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</si>
  <si>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</si>
  <si>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</si>
  <si>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</si>
  <si>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</si>
  <si>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</si>
  <si>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</si>
  <si>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</si>
  <si>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</si>
  <si>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</si>
  <si>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</si>
  <si>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</si>
  <si>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</si>
  <si>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</si>
  <si>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</si>
  <si>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</si>
  <si>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</si>
  <si>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</si>
  <si>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</si>
  <si>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</si>
  <si>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</si>
  <si>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</si>
  <si>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</si>
  <si>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</si>
  <si>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</si>
  <si>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</si>
  <si>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</si>
  <si>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</si>
  <si>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</si>
  <si>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</si>
  <si>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</si>
  <si>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</si>
  <si>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</si>
  <si>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</si>
  <si>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</si>
  <si>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</si>
  <si>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</si>
  <si>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</si>
  <si>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</si>
  <si>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</si>
  <si>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</si>
  <si>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</si>
  <si>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</si>
  <si>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</si>
  <si>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</si>
  <si>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</si>
  <si>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</si>
  <si>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</si>
  <si>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</si>
  <si>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</si>
  <si>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</si>
  <si>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</si>
  <si>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</si>
  <si>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</si>
  <si>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</si>
  <si>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</si>
  <si>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</si>
  <si>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</si>
  <si>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</si>
  <si>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</si>
  <si>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</si>
  <si>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</si>
  <si>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</si>
  <si>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</si>
  <si>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</si>
  <si>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</si>
  <si>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</si>
  <si>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</si>
  <si>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</si>
  <si>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</si>
  <si>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</si>
  <si>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</si>
  <si>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</si>
  <si>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</si>
  <si>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</si>
  <si>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</si>
  <si>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</si>
  <si>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</si>
  <si>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</si>
  <si>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</si>
  <si>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</si>
  <si>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</si>
  <si>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</si>
  <si>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</si>
  <si>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</si>
  <si>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</si>
  <si>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</si>
  <si>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</si>
  <si>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</si>
  <si>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</si>
  <si>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</si>
  <si>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</si>
  <si>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</si>
  <si>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</si>
  <si>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</si>
  <si>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</si>
  <si>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</si>
  <si>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</si>
  <si>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</si>
  <si>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</si>
  <si>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</si>
  <si>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</si>
  <si>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</si>
  <si>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</si>
  <si>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</si>
  <si>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</si>
  <si>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</si>
  <si>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</si>
  <si>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</si>
  <si>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</si>
  <si>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</si>
  <si>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</si>
  <si>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</si>
  <si>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</si>
  <si>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</si>
  <si>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</si>
  <si>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</si>
  <si>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</si>
  <si>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</si>
  <si>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</si>
  <si>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</si>
  <si>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</si>
  <si>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</si>
  <si>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</si>
  <si>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</si>
  <si>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</si>
  <si>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</si>
  <si>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</si>
  <si>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</si>
  <si>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</si>
  <si>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</si>
  <si>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</si>
  <si>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</si>
  <si>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</si>
  <si>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</si>
  <si>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</si>
  <si>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</si>
  <si>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</si>
  <si>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</si>
  <si>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</si>
  <si>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</si>
  <si>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</si>
  <si>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</si>
  <si>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</si>
  <si>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</si>
  <si>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</si>
  <si>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</si>
  <si>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</si>
  <si>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</si>
  <si>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</si>
  <si>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</si>
  <si>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</si>
  <si>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</si>
  <si>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</si>
  <si>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</si>
  <si>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</si>
  <si>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</si>
  <si>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</si>
  <si>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</si>
  <si>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</si>
  <si>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</si>
  <si>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</si>
  <si>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</si>
  <si>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</si>
  <si>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</si>
  <si>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</si>
  <si>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</si>
  <si>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</si>
  <si>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</si>
  <si>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</si>
  <si>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</si>
  <si>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</si>
  <si>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</si>
  <si>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</si>
  <si>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</si>
  <si>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</si>
  <si>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</si>
  <si>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</si>
  <si>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</si>
  <si>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</si>
  <si>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</si>
  <si>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</si>
  <si>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</si>
  <si>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</si>
  <si>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</si>
  <si>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</si>
  <si>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</si>
  <si>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</si>
  <si>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</si>
  <si>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</si>
  <si>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</si>
  <si>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</si>
  <si>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</si>
  <si>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</si>
  <si>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</si>
  <si>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</si>
  <si>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</si>
  <si>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</si>
  <si>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</si>
  <si>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</si>
  <si>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</si>
  <si>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</si>
  <si>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</si>
  <si>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</si>
  <si>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</si>
  <si>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</si>
  <si>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</si>
  <si>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</si>
  <si>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</si>
  <si>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</si>
  <si>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</si>
  <si>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</si>
  <si>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</si>
  <si>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</si>
  <si>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</si>
  <si>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</si>
  <si>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</si>
  <si>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</si>
  <si>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</si>
  <si>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</si>
  <si>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</si>
  <si>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</si>
  <si>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</si>
  <si>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</si>
  <si>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</si>
  <si>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</si>
  <si>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</si>
  <si>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</si>
  <si>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</si>
  <si>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</si>
  <si>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</si>
  <si>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</si>
  <si>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</si>
  <si>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</si>
  <si>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</si>
  <si>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</si>
  <si>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</si>
  <si>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</si>
  <si>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</si>
  <si>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</si>
  <si>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</si>
  <si>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</si>
  <si>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</si>
  <si>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</si>
  <si>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</si>
  <si>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</si>
  <si>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</si>
  <si>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</si>
  <si>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</si>
  <si>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</si>
  <si>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</si>
  <si>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</si>
  <si>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</si>
  <si>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</si>
  <si>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</si>
  <si>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</si>
  <si>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</si>
  <si>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</si>
  <si>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</si>
  <si>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</si>
  <si>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</si>
  <si>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</si>
  <si>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</si>
  <si>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</si>
  <si>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</si>
  <si>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</si>
  <si>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</si>
  <si>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</si>
  <si>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</si>
  <si>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</si>
  <si>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</si>
  <si>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</si>
  <si>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</si>
  <si>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</si>
  <si>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</si>
  <si>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</si>
  <si>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</si>
  <si>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</si>
  <si>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</si>
  <si>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</si>
  <si>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</si>
  <si>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</si>
  <si>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</si>
  <si>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</si>
  <si>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</si>
  <si>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</si>
  <si>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</si>
  <si>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</si>
  <si>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</si>
  <si>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</si>
  <si>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</si>
  <si>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</si>
  <si>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</si>
  <si>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</si>
  <si>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</si>
  <si>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</si>
  <si>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</si>
  <si>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</si>
  <si>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</si>
  <si>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</si>
  <si>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</si>
  <si>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</si>
  <si>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</si>
  <si>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</si>
  <si>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</si>
  <si>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</si>
  <si>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</si>
  <si>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</si>
  <si>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</si>
  <si>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</si>
  <si>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</si>
  <si>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</si>
  <si>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</si>
  <si>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</si>
  <si>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</si>
  <si>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</si>
  <si>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</si>
  <si>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</si>
  <si>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</si>
  <si>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</si>
  <si>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</si>
  <si>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</si>
  <si>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</si>
  <si>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</si>
  <si>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</si>
  <si>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</si>
  <si>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</si>
  <si>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</si>
  <si>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</si>
  <si>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</si>
  <si>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</si>
  <si>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</si>
  <si>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</si>
  <si>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</si>
  <si>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</si>
  <si>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</si>
  <si>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</si>
  <si>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</si>
  <si>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</si>
  <si>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</si>
  <si>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</si>
  <si>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</si>
  <si>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</si>
  <si>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</si>
  <si>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</si>
  <si>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</si>
  <si>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</si>
  <si>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</si>
  <si>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</si>
  <si>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</si>
  <si>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</si>
  <si>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</si>
  <si>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</si>
  <si>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</si>
  <si>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</si>
  <si>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</si>
  <si>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</si>
  <si>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</si>
  <si>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</si>
  <si>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</si>
  <si>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</si>
  <si>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</si>
  <si>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</si>
  <si>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</si>
  <si>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</si>
  <si>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</si>
  <si>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</si>
  <si>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</si>
  <si>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</si>
  <si>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</si>
  <si>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</si>
  <si>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</si>
  <si>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</si>
  <si>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</si>
  <si>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</si>
  <si>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</si>
  <si>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</si>
  <si>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</si>
  <si>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</si>
  <si>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</si>
  <si>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</si>
  <si>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</si>
  <si>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</si>
  <si>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</si>
  <si>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</si>
  <si>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</si>
  <si>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</si>
  <si>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</si>
  <si>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</si>
  <si>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</si>
  <si>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</si>
  <si>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</si>
  <si>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</si>
  <si>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</si>
  <si>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</si>
  <si>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</si>
  <si>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</si>
  <si>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</si>
  <si>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</si>
  <si>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</si>
  <si>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</si>
  <si>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</si>
  <si>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</si>
  <si>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</si>
  <si>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</si>
  <si>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</si>
  <si>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</si>
  <si>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</si>
  <si>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</si>
  <si>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</si>
  <si>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</si>
  <si>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</si>
  <si>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</si>
  <si>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</si>
  <si>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</si>
  <si>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</si>
  <si>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</si>
  <si>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</si>
  <si>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</si>
  <si>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</si>
  <si>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</si>
  <si>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</si>
  <si>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</si>
  <si>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</si>
  <si>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</si>
  <si>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</si>
  <si>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</si>
  <si>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</si>
  <si>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</si>
  <si>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</si>
  <si>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</si>
  <si>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</si>
  <si>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</si>
  <si>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</si>
  <si>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</si>
  <si>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</si>
  <si>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</si>
  <si>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</si>
  <si>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</si>
  <si>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</si>
  <si>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</si>
  <si>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</si>
  <si>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</si>
  <si>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</si>
  <si>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</si>
  <si>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</si>
  <si>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</si>
  <si>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</si>
  <si>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</si>
  <si>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</si>
  <si>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</si>
  <si>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</si>
  <si>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</si>
  <si>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</si>
  <si>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</si>
  <si>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</si>
  <si>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</si>
  <si>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</si>
  <si>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</si>
  <si>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</si>
  <si>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</si>
  <si>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</si>
  <si>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</si>
  <si>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</si>
  <si>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</si>
  <si>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</si>
  <si>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</si>
  <si>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</si>
  <si>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</si>
  <si>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</si>
  <si>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</si>
  <si>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</si>
  <si>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</si>
  <si>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</si>
  <si>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</si>
  <si>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</si>
  <si>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</si>
  <si>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</si>
  <si>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</si>
  <si>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</si>
  <si>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</si>
  <si>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</si>
  <si>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</si>
  <si>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</si>
  <si>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</si>
  <si>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</si>
  <si>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</si>
  <si>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</si>
  <si>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</si>
  <si>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</si>
  <si>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</si>
  <si>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</si>
  <si>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</si>
  <si>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</si>
  <si>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</si>
  <si>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</si>
  <si>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</si>
  <si>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</si>
  <si>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</si>
  <si>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</si>
  <si>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</si>
  <si>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</si>
  <si>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</si>
  <si>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</si>
  <si>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</si>
  <si>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</si>
  <si>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</si>
  <si>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</si>
  <si>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</si>
  <si>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</si>
  <si>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</si>
  <si>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</si>
  <si>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</si>
  <si>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</si>
  <si>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</si>
  <si>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</si>
  <si>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</si>
  <si>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</si>
  <si>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</si>
  <si>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</si>
  <si>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</si>
  <si>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</si>
  <si>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</si>
  <si>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</si>
  <si>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</si>
  <si>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</si>
  <si>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</si>
  <si>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</si>
  <si>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</si>
  <si>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</si>
  <si>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</si>
  <si>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</si>
  <si>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</si>
  <si>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</si>
  <si>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</si>
  <si>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</si>
  <si>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</si>
  <si>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</si>
  <si>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</si>
  <si>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</si>
  <si>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</si>
  <si>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</si>
  <si>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</si>
  <si>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</si>
  <si>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</si>
  <si>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</si>
  <si>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</si>
  <si>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</si>
  <si>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</si>
  <si>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</si>
  <si>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</si>
  <si>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</si>
  <si>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</si>
  <si>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</si>
  <si>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</si>
  <si>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</si>
  <si>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</si>
  <si>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</si>
  <si>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</si>
  <si>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</si>
  <si>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</si>
  <si>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</si>
  <si>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</si>
  <si>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</si>
  <si>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</si>
  <si>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</si>
  <si>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</si>
  <si>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</si>
  <si>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</si>
  <si>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</si>
  <si>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</si>
  <si>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</si>
  <si>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</si>
  <si>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</si>
  <si>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</si>
  <si>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</si>
  <si>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</si>
  <si>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</si>
  <si>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</si>
  <si>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</si>
  <si>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</si>
  <si>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</si>
  <si>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</si>
  <si>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</si>
  <si>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</si>
  <si>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</si>
  <si>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</si>
  <si>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</si>
  <si>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</si>
  <si>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</si>
  <si>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</si>
  <si>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</si>
  <si>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</si>
  <si>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</si>
  <si>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</si>
  <si>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</si>
  <si>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</si>
  <si>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</si>
  <si>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</si>
  <si>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</si>
  <si>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</si>
  <si>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</si>
  <si>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</si>
  <si>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</si>
  <si>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</si>
  <si>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</si>
  <si>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</si>
  <si>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</si>
  <si>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</si>
  <si>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</si>
  <si>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</si>
  <si>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</si>
  <si>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</si>
  <si>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</si>
  <si>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</si>
  <si>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</si>
  <si>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</si>
  <si>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</si>
  <si>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</si>
  <si>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</si>
  <si>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</si>
  <si>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</si>
  <si>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</si>
  <si>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</si>
  <si>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</si>
  <si>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</si>
  <si>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</si>
  <si>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</si>
  <si>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</si>
  <si>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</si>
  <si>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</si>
  <si>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</si>
  <si>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</si>
  <si>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</si>
  <si>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</si>
  <si>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</si>
  <si>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</si>
  <si>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</si>
  <si>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</si>
  <si>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</si>
  <si>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</si>
  <si>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</si>
  <si>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</si>
  <si>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</si>
  <si>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</si>
  <si>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</si>
  <si>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</si>
  <si>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</si>
  <si>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</si>
  <si>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</si>
  <si>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</si>
  <si>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</si>
  <si>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</si>
  <si>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</si>
  <si>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</si>
  <si>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</si>
  <si>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</si>
  <si>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</si>
  <si>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</si>
  <si>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</si>
  <si>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</si>
  <si>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</si>
  <si>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</si>
  <si>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</si>
  <si>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</si>
  <si>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</si>
  <si>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</si>
  <si>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</si>
  <si>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</si>
  <si>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</si>
  <si>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</si>
  <si>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</si>
  <si>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</si>
  <si>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</si>
  <si>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</si>
  <si>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</si>
  <si>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</si>
  <si>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</si>
  <si>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</si>
  <si>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</si>
  <si>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</si>
  <si>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</si>
  <si>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</si>
  <si>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</si>
  <si>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</si>
  <si>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</si>
  <si>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</si>
  <si>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</si>
  <si>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</si>
  <si>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</si>
  <si>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</si>
  <si>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</si>
  <si>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</si>
  <si>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</si>
  <si>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</si>
  <si>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</si>
  <si>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</si>
  <si>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</si>
  <si>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</si>
  <si>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</si>
  <si>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</si>
  <si>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</si>
  <si>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</si>
  <si>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</si>
  <si>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</si>
  <si>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</si>
  <si>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</si>
  <si>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</si>
  <si>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</si>
  <si>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</si>
  <si>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</si>
  <si>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</si>
  <si>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</si>
  <si>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</si>
  <si>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</si>
  <si>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</si>
  <si>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</si>
  <si>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</si>
  <si>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</si>
  <si>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</si>
  <si>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</si>
  <si>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</si>
  <si>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</si>
  <si>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</si>
  <si>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</si>
  <si>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</si>
  <si>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</si>
  <si>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</si>
  <si>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</si>
  <si>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</si>
  <si>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</si>
  <si>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</si>
  <si>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</si>
  <si>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</si>
  <si>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</si>
  <si>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</si>
  <si>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</si>
  <si>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</si>
  <si>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</si>
  <si>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</si>
  <si>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</si>
  <si>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</si>
  <si>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</si>
  <si>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</si>
  <si>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</si>
  <si>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</si>
  <si>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</si>
  <si>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</si>
  <si>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</si>
  <si>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</si>
  <si>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</si>
  <si>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</si>
  <si>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</si>
  <si>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</si>
  <si>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</si>
  <si>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</si>
  <si>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</si>
  <si>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</si>
  <si>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</si>
  <si>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</si>
  <si>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</si>
  <si>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</si>
  <si>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</si>
  <si>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</si>
  <si>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</si>
  <si>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</si>
  <si>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</si>
  <si>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</si>
  <si>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</si>
  <si>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</si>
  <si>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</si>
  <si>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</si>
  <si>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</si>
  <si>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</si>
  <si>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</si>
  <si>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</si>
  <si>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</si>
  <si>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</si>
  <si>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</si>
  <si>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</si>
  <si>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</si>
  <si>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</si>
  <si>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</si>
  <si>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</si>
  <si>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</si>
  <si>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</si>
  <si>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</si>
  <si>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</si>
  <si>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</si>
  <si>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</si>
  <si>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</si>
  <si>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</si>
  <si>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</si>
  <si>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</si>
  <si>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</si>
  <si>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</si>
  <si>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</si>
  <si>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</si>
  <si>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</si>
  <si>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</si>
  <si>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</si>
  <si>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</si>
  <si>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</si>
  <si>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</si>
  <si>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</si>
  <si>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</si>
  <si>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</si>
  <si>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</si>
  <si>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</si>
  <si>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</si>
  <si>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</si>
  <si>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</si>
  <si>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</si>
  <si>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</si>
  <si>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</si>
  <si>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</si>
  <si>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</si>
  <si>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</si>
  <si>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</si>
  <si>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</si>
  <si>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</si>
  <si>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</si>
  <si>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</si>
  <si>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</si>
  <si>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</si>
  <si>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</si>
  <si>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</si>
  <si>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</si>
  <si>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</si>
  <si>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</si>
  <si>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</si>
  <si>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</si>
  <si>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</si>
  <si>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</si>
  <si>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</si>
  <si>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</si>
  <si>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</si>
  <si>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</si>
  <si>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</si>
  <si>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</si>
  <si>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</si>
  <si>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</si>
  <si>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</si>
  <si>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</si>
  <si>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</si>
  <si>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</si>
  <si>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</si>
  <si>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</si>
  <si>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</si>
  <si>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</si>
  <si>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</si>
  <si>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</si>
  <si>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</si>
  <si>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</si>
  <si>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</si>
  <si>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</si>
  <si>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</si>
  <si>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</si>
  <si>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</si>
  <si>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</si>
  <si>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</si>
  <si>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</si>
  <si>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</si>
  <si>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</si>
  <si>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</si>
  <si>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</si>
  <si>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</si>
  <si>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</si>
  <si>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</si>
  <si>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</si>
  <si>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</si>
  <si>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</si>
  <si>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</si>
  <si>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</si>
  <si>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</si>
  <si>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</si>
  <si>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</si>
  <si>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</si>
  <si>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</si>
  <si>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</si>
  <si>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</si>
  <si>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</si>
  <si>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</si>
  <si>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</si>
  <si>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</si>
  <si>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</si>
  <si>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</si>
  <si>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</si>
  <si>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</si>
  <si>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</si>
  <si>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</si>
  <si>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</si>
  <si>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</si>
  <si>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</si>
  <si>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</si>
  <si>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</si>
  <si>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</si>
  <si>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</si>
  <si>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</si>
  <si>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</si>
  <si>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</si>
  <si>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</si>
  <si>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</si>
  <si>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</si>
  <si>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</si>
  <si>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</si>
  <si>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</si>
  <si>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</si>
  <si>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</si>
  <si>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</si>
  <si>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</si>
  <si>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</si>
  <si>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</si>
  <si>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</si>
  <si>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</si>
  <si>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</si>
  <si>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</si>
  <si>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</si>
  <si>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</si>
  <si>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</si>
  <si>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</si>
  <si>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</si>
  <si>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</si>
  <si>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</si>
  <si>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</si>
  <si>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</si>
  <si>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</si>
  <si>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</si>
  <si>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</si>
  <si>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</si>
  <si>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</si>
  <si>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</si>
  <si>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</si>
  <si>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</si>
  <si>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</si>
  <si>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</si>
  <si>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</si>
  <si>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</si>
  <si>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</si>
  <si>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</si>
  <si>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</si>
  <si>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</si>
  <si>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</si>
  <si>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</si>
  <si>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</si>
  <si>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</si>
  <si>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</si>
  <si>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</si>
  <si>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</si>
  <si>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</si>
  <si>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</si>
  <si>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</si>
  <si>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</si>
  <si>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</si>
  <si>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</si>
  <si>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</si>
  <si>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</si>
  <si>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</si>
  <si>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</si>
  <si>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</si>
  <si>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</si>
  <si>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</si>
  <si>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</si>
  <si>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</si>
  <si>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</si>
  <si>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</si>
  <si>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</si>
  <si>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</si>
  <si>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</si>
  <si>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</si>
  <si>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</si>
  <si>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</si>
  <si>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</si>
  <si>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</si>
  <si>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</si>
  <si>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</si>
  <si>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</si>
  <si>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</si>
  <si>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</si>
  <si>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</si>
  <si>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</si>
  <si>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</si>
  <si>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</si>
  <si>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</si>
  <si>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</si>
  <si>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</si>
  <si>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</si>
  <si>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</si>
  <si>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</si>
  <si>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</si>
  <si>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</si>
  <si>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</si>
  <si>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</si>
  <si>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</si>
  <si>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</si>
  <si>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</si>
  <si>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</si>
  <si>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</si>
  <si>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</si>
  <si>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</si>
  <si>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</si>
  <si>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</si>
  <si>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</si>
  <si>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</si>
  <si>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</si>
  <si>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</si>
  <si>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</si>
  <si>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</si>
  <si>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</si>
  <si>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</si>
  <si>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</si>
  <si>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</si>
  <si>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</si>
  <si>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</si>
  <si>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</si>
  <si>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</si>
  <si>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</si>
  <si>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</si>
  <si>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</si>
  <si>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</si>
  <si>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</si>
  <si>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</si>
  <si>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</si>
  <si>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</si>
  <si>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</si>
  <si>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</si>
  <si>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</si>
  <si>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</si>
  <si>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</si>
  <si>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</si>
  <si>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</si>
  <si>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</si>
  <si>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</si>
  <si>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</si>
  <si>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</si>
  <si>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</si>
  <si>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</si>
  <si>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</si>
  <si>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</si>
  <si>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</si>
  <si>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</si>
  <si>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</si>
  <si>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</si>
  <si>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</si>
  <si>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</si>
  <si>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</si>
  <si>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</si>
  <si>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</si>
  <si>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</si>
  <si>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</si>
  <si>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</si>
  <si>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</si>
  <si>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</si>
  <si>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</si>
  <si>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</si>
  <si>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</si>
  <si>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</si>
  <si>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</si>
  <si>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</si>
  <si>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</si>
  <si>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</si>
  <si>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</si>
  <si>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</si>
  <si>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</si>
  <si>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</si>
  <si>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</si>
  <si>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</si>
  <si>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</si>
  <si>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</si>
  <si>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</si>
  <si>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</si>
  <si>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</si>
  <si>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</si>
  <si>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</si>
  <si>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</si>
  <si>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</si>
  <si>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</si>
  <si>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</si>
  <si>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</si>
  <si>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</si>
  <si>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</si>
  <si>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</si>
  <si>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</si>
  <si>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</si>
  <si>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</si>
  <si>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</si>
  <si>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</si>
  <si>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</si>
  <si>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</si>
  <si>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</si>
  <si>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</si>
  <si>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</si>
  <si>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</si>
  <si>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</si>
  <si>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</si>
  <si>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</si>
  <si>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</si>
  <si>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</si>
  <si>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</si>
  <si>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</si>
  <si>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</si>
  <si>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</si>
  <si>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</si>
  <si>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</si>
  <si>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</si>
  <si>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</si>
  <si>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</si>
  <si>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</si>
  <si>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</si>
  <si>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</si>
  <si>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</si>
  <si>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</si>
  <si>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</si>
  <si>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</si>
  <si>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</si>
  <si>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</si>
  <si>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</si>
  <si>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</si>
  <si>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</si>
  <si>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</si>
  <si>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</si>
  <si>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</si>
  <si>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</si>
  <si>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</si>
  <si>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</si>
  <si>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</si>
  <si>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</si>
  <si>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</si>
  <si>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</si>
  <si>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</si>
  <si>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</si>
  <si>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</si>
  <si>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</si>
  <si>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</si>
  <si>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</si>
  <si>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</si>
  <si>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</si>
  <si>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</si>
  <si>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</si>
  <si>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</si>
  <si>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</si>
  <si>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</si>
  <si>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</si>
  <si>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</si>
  <si>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</si>
  <si>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</si>
  <si>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</si>
  <si>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</si>
  <si>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</si>
  <si>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</si>
  <si>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</si>
  <si>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</si>
  <si>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</si>
  <si>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</si>
  <si>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</si>
  <si>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</si>
  <si>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</si>
  <si>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</si>
  <si>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</si>
  <si>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</si>
  <si>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</si>
  <si>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</si>
  <si>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</si>
  <si>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</si>
  <si>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</si>
  <si>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</si>
  <si>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</si>
  <si>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</si>
  <si>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</si>
  <si>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</si>
  <si>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</si>
  <si>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</si>
  <si>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</si>
  <si>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</si>
  <si>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</si>
  <si>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</si>
  <si>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</si>
  <si>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</si>
  <si>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</si>
  <si>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</si>
  <si>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</si>
  <si>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</si>
  <si>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</si>
  <si>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</si>
  <si>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</si>
  <si>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</si>
  <si>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</si>
  <si>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</si>
  <si>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</si>
  <si>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</si>
  <si>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</si>
  <si>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</si>
  <si>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</si>
  <si>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</si>
  <si>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</si>
  <si>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</si>
  <si>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</si>
  <si>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</si>
  <si>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</si>
  <si>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</si>
  <si>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</si>
  <si>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</si>
  <si>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</si>
  <si>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</si>
  <si>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</si>
  <si>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</si>
  <si>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</si>
  <si>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</si>
  <si>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</si>
  <si>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</si>
  <si>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</si>
  <si>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</si>
  <si>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</si>
  <si>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</si>
  <si>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</si>
  <si>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</si>
  <si>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</si>
  <si>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</si>
  <si>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</si>
  <si>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</si>
  <si>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</si>
  <si>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</si>
  <si>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</si>
  <si>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</si>
  <si>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</si>
  <si>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</si>
  <si>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</si>
  <si>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</si>
  <si>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</si>
  <si>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</si>
  <si>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</si>
  <si>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</si>
  <si>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</si>
  <si>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</si>
  <si>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</si>
  <si>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</si>
  <si>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</si>
  <si>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</si>
  <si>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</si>
  <si>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</si>
  <si>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</si>
  <si>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</si>
  <si>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</si>
  <si>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</si>
  <si>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</si>
  <si>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</si>
  <si>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</si>
  <si>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</si>
  <si>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</si>
  <si>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</si>
  <si>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</si>
  <si>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</si>
  <si>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</si>
  <si>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</si>
  <si>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</si>
  <si>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</si>
  <si>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</si>
  <si>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</si>
  <si>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</si>
  <si>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</si>
  <si>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</si>
  <si>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</si>
  <si>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</si>
  <si>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</si>
  <si>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</si>
  <si>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</si>
  <si>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</si>
  <si>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</si>
  <si>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</si>
  <si>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</si>
  <si>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</si>
  <si>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</si>
  <si>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</si>
  <si>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</si>
  <si>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</si>
  <si>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</si>
  <si>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</si>
  <si>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</si>
  <si>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</si>
  <si>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</si>
  <si>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</si>
  <si>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</si>
  <si>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</si>
  <si>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</si>
  <si>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</si>
  <si>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</si>
  <si>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</si>
  <si>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</si>
  <si>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</si>
  <si>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</si>
  <si>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</si>
  <si>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</si>
  <si>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</si>
  <si>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</si>
  <si>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</si>
  <si>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</si>
  <si>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</si>
  <si>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</si>
  <si>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</si>
  <si>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</si>
  <si>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</si>
  <si>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</si>
  <si>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</si>
  <si>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</si>
  <si>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</si>
  <si>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</si>
  <si>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</si>
  <si>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</si>
  <si>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</si>
  <si>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</si>
  <si>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</si>
  <si>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</si>
  <si>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</si>
  <si>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</si>
  <si>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</si>
  <si>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</si>
  <si>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</si>
  <si>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</si>
  <si>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</si>
  <si>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</si>
  <si>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</si>
  <si>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</si>
  <si>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</si>
  <si>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</si>
  <si>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</si>
  <si>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</si>
  <si>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</si>
  <si>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</si>
  <si>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</si>
  <si>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</si>
  <si>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</si>
  <si>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</si>
  <si>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</si>
  <si>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</si>
  <si>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</si>
  <si>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</si>
  <si>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</si>
  <si>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</si>
  <si>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</si>
  <si>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</si>
  <si>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</si>
  <si>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</si>
  <si>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</si>
  <si>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</si>
  <si>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</si>
  <si>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</si>
  <si>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</si>
  <si>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</si>
  <si>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</si>
  <si>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</si>
  <si>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</si>
  <si>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</si>
  <si>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</si>
  <si>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</si>
  <si>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</si>
  <si>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</si>
  <si>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</si>
  <si>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</si>
  <si>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</si>
  <si>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</si>
  <si>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</si>
  <si>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</si>
  <si>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</si>
  <si>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</si>
  <si>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</si>
  <si>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</si>
  <si>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</si>
  <si>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</si>
  <si>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</si>
  <si>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</si>
  <si>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</si>
  <si>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</si>
  <si>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</si>
  <si>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</si>
  <si>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</si>
  <si>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</si>
  <si>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</si>
  <si>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</si>
  <si>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</si>
  <si>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</si>
  <si>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</si>
  <si>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</si>
  <si>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</si>
  <si>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</si>
  <si>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</si>
  <si>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</si>
  <si>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</si>
  <si>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</si>
  <si>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</si>
  <si>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</si>
  <si>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</si>
  <si>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</si>
  <si>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</si>
  <si>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</si>
  <si>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</si>
  <si>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</si>
  <si>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</si>
  <si>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</si>
  <si>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</si>
  <si>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</si>
  <si>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</si>
  <si>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</si>
  <si>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</si>
  <si>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</si>
  <si>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</si>
  <si>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</si>
  <si>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</si>
  <si>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</si>
  <si>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</si>
  <si>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</si>
  <si>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</si>
  <si>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</si>
  <si>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</si>
  <si>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</si>
  <si>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</si>
  <si>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</si>
  <si>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</si>
  <si>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</si>
  <si>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</si>
  <si>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</si>
  <si>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</si>
  <si>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</si>
  <si>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</si>
  <si>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</si>
  <si>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</si>
  <si>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</si>
  <si>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</si>
  <si>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</si>
  <si>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</si>
  <si>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</si>
  <si>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</si>
  <si>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</si>
  <si>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</si>
  <si>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</si>
  <si>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</si>
  <si>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</si>
  <si>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</si>
  <si>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</si>
  <si>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</si>
  <si>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</si>
  <si>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</si>
  <si>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</si>
  <si>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</si>
  <si>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</si>
  <si>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</si>
  <si>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</si>
  <si>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</si>
  <si>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</si>
  <si>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</si>
  <si>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</si>
  <si>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</si>
  <si>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</si>
  <si>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</si>
  <si>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</si>
  <si>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</si>
  <si>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</si>
  <si>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</si>
  <si>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</si>
  <si>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</si>
  <si>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</si>
  <si>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</si>
  <si>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</si>
  <si>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</si>
  <si>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</si>
  <si>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</si>
  <si>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</si>
  <si>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</si>
  <si>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</si>
  <si>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</si>
  <si>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</si>
  <si>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</si>
  <si>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</si>
  <si>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</si>
  <si>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</si>
  <si>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</si>
  <si>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</si>
  <si>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</si>
  <si>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</si>
  <si>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</si>
  <si>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</si>
  <si>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</si>
  <si>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</si>
  <si>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</si>
  <si>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</si>
  <si>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</si>
  <si>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</si>
  <si>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</si>
  <si>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</si>
  <si>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</si>
  <si>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</si>
  <si>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</si>
  <si>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</si>
  <si>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</si>
  <si>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</si>
  <si>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</si>
  <si>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</si>
  <si>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</si>
  <si>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</si>
  <si>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</si>
  <si>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</si>
  <si>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</si>
  <si>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</si>
  <si>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</si>
  <si>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</si>
  <si>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</si>
  <si>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</si>
  <si>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</si>
  <si>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</si>
  <si>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</si>
  <si>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</si>
  <si>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</si>
  <si>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</si>
  <si>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</si>
  <si>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</si>
  <si>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</si>
  <si>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</si>
  <si>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</si>
  <si>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</si>
  <si>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</si>
  <si>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</si>
  <si>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</si>
  <si>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</si>
  <si>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</si>
  <si>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</si>
  <si>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</si>
  <si>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</si>
  <si>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</si>
  <si>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</si>
  <si>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</si>
  <si>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</si>
  <si>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</si>
  <si>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</si>
  <si>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</si>
  <si>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</si>
  <si>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</si>
  <si>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</si>
  <si>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</si>
  <si>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</si>
  <si>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</si>
  <si>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</si>
  <si>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</si>
  <si>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</si>
  <si>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</si>
  <si>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</si>
  <si>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</si>
  <si>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</si>
  <si>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</si>
  <si>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</si>
  <si>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</si>
  <si>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</si>
  <si>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</si>
  <si>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</si>
  <si>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</si>
  <si>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</si>
  <si>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</si>
  <si>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</si>
  <si>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</si>
  <si>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</si>
  <si>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</si>
  <si>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</si>
  <si>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</si>
  <si>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</si>
  <si>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</si>
  <si>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</si>
  <si>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</si>
  <si>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</si>
  <si>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</si>
  <si>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</si>
  <si>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</si>
  <si>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</si>
  <si>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</si>
  <si>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</si>
  <si>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</si>
  <si>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</si>
  <si>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</si>
  <si>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</si>
  <si>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</si>
  <si>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</si>
  <si>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</si>
  <si>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</si>
  <si>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</si>
  <si>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</si>
  <si>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</si>
  <si>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</si>
  <si>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</si>
  <si>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</si>
  <si>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</si>
  <si>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</si>
  <si>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</si>
  <si>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</si>
  <si>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</si>
  <si>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</si>
  <si>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</si>
  <si>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</si>
  <si>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</si>
  <si>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</si>
  <si>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</si>
  <si>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</si>
  <si>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</si>
  <si>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</si>
  <si>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</si>
  <si>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</si>
  <si>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</si>
  <si>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</si>
  <si>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</si>
  <si>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</si>
  <si>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</si>
  <si>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</si>
  <si>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</si>
  <si>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</si>
  <si>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</si>
  <si>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</si>
  <si>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</si>
  <si>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</si>
  <si>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</si>
  <si>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</si>
  <si>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</si>
  <si>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</si>
  <si>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</si>
  <si>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</si>
  <si>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</si>
  <si>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</si>
  <si>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</si>
  <si>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</si>
  <si>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</si>
  <si>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</si>
  <si>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</si>
  <si>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</si>
  <si>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</si>
  <si>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</si>
  <si>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</si>
  <si>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</si>
  <si>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</si>
  <si>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</si>
  <si>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</si>
  <si>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</si>
  <si>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</si>
  <si>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</si>
  <si>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</si>
  <si>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</si>
  <si>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</si>
  <si>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</si>
  <si>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</si>
  <si>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</si>
  <si>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</si>
  <si>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</si>
  <si>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</si>
  <si>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</si>
  <si>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</si>
  <si>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</si>
  <si>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</si>
  <si>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</si>
  <si>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</si>
  <si>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</si>
  <si>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</si>
  <si>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</si>
  <si>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</si>
  <si>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</si>
  <si>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</si>
  <si>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</si>
  <si>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</si>
  <si>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</si>
  <si>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</si>
  <si>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</si>
  <si>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</si>
  <si>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</si>
  <si>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</si>
  <si>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</si>
  <si>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</si>
  <si>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</si>
  <si>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</si>
  <si>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</si>
  <si>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</si>
  <si>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</si>
  <si>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</si>
  <si>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</si>
  <si>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</si>
  <si>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</si>
  <si>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</si>
  <si>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</si>
  <si>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</si>
  <si>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</si>
  <si>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</si>
  <si>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</si>
  <si>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</si>
  <si>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</si>
  <si>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</si>
  <si>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</si>
  <si>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</si>
  <si>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</si>
  <si>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</si>
  <si>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</si>
  <si>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</si>
  <si>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</si>
  <si>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</si>
  <si>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</si>
  <si>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</si>
  <si>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</si>
  <si>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</si>
  <si>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</si>
  <si>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</si>
  <si>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</si>
  <si>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</si>
  <si>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</si>
  <si>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</si>
  <si>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</si>
  <si>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</si>
  <si>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</si>
  <si>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</si>
  <si>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</si>
  <si>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</si>
  <si>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</si>
  <si>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</si>
  <si>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</si>
  <si>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</si>
  <si>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</si>
  <si>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</si>
  <si>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</si>
  <si>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</si>
  <si>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</si>
  <si>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</si>
  <si>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</si>
  <si>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</si>
  <si>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</si>
  <si>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</si>
  <si>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</si>
  <si>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</si>
  <si>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</si>
  <si>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</si>
  <si>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</si>
  <si>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</si>
  <si>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</si>
  <si>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</si>
  <si>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</si>
  <si>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</si>
  <si>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</si>
  <si>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</si>
  <si>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</si>
  <si>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</si>
  <si>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</si>
  <si>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</si>
  <si>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</si>
  <si>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</si>
  <si>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</si>
  <si>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</si>
  <si>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</si>
  <si>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</si>
  <si>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</si>
  <si>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</si>
  <si>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</si>
  <si>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</si>
  <si>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</si>
  <si>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</si>
  <si>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</si>
  <si>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</si>
  <si>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</si>
  <si>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</si>
  <si>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</si>
  <si>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</si>
  <si>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</si>
  <si>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</si>
  <si>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</si>
  <si>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</si>
  <si>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</si>
  <si>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</si>
  <si>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</si>
  <si>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</si>
  <si>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</si>
  <si>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</si>
  <si>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</si>
  <si>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</si>
  <si>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</si>
  <si>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</si>
  <si>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</si>
  <si>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</si>
  <si>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</si>
  <si>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</si>
  <si>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</si>
  <si>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</si>
  <si>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</si>
  <si>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</si>
  <si>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</si>
  <si>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</si>
  <si>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</si>
  <si>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</si>
  <si>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</si>
  <si>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</si>
  <si>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</si>
  <si>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</si>
  <si>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</si>
  <si>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</si>
  <si>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</si>
  <si>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</si>
  <si>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</si>
  <si>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</si>
  <si>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</si>
  <si>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</si>
  <si>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</si>
  <si>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</si>
  <si>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</si>
  <si>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</si>
  <si>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</si>
  <si>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</si>
  <si>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</si>
  <si>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</si>
  <si>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</si>
  <si>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</si>
  <si>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</si>
  <si>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</si>
  <si>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</si>
  <si>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</si>
  <si>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</si>
  <si>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</si>
  <si>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</si>
  <si>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</si>
  <si>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</si>
  <si>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</si>
  <si>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</si>
  <si>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</si>
  <si>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</si>
  <si>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</si>
  <si>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</si>
  <si>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</si>
  <si>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</si>
  <si>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</si>
  <si>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</si>
  <si>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</si>
  <si>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</si>
  <si>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</si>
  <si>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</si>
  <si>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</si>
  <si>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</si>
  <si>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</si>
  <si>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</si>
  <si>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</si>
  <si>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</si>
  <si>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</si>
  <si>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</si>
  <si>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</si>
  <si>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</si>
  <si>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</si>
  <si>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</si>
  <si>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</si>
  <si>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</si>
  <si>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</si>
  <si>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</si>
  <si>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</si>
  <si>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</si>
  <si>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</si>
  <si>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</si>
  <si>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</si>
  <si>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</si>
  <si>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</si>
  <si>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</si>
  <si>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</si>
  <si>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</si>
  <si>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</si>
  <si>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</si>
  <si>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</si>
  <si>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</si>
  <si>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</si>
  <si>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</si>
  <si>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</si>
  <si>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</si>
  <si>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</si>
  <si>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</si>
  <si>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</si>
  <si>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</si>
  <si>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</si>
  <si>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</si>
  <si>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</si>
  <si>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</si>
  <si>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</si>
  <si>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</si>
  <si>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</si>
  <si>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</si>
  <si>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</si>
  <si>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</si>
  <si>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</si>
  <si>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</si>
  <si>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</si>
  <si>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</si>
  <si>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</si>
  <si>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</si>
  <si>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</si>
  <si>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</si>
  <si>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</si>
  <si>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</si>
  <si>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</si>
  <si>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</si>
  <si>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</si>
  <si>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</si>
  <si>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</si>
  <si>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</si>
  <si>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</si>
  <si>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</si>
  <si>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</si>
  <si>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</si>
  <si>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</si>
  <si>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</si>
  <si>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</si>
  <si>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</si>
  <si>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</si>
  <si>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</si>
  <si>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</si>
  <si>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</si>
  <si>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</si>
  <si>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</si>
  <si>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</si>
  <si>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</si>
  <si>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</si>
  <si>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</si>
  <si>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</si>
  <si>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</si>
  <si>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</si>
  <si>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</si>
  <si>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</si>
  <si>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</si>
  <si>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</si>
  <si>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</si>
  <si>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</si>
  <si>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</si>
  <si>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</si>
  <si>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</si>
  <si>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</si>
  <si>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</si>
  <si>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</si>
  <si>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</si>
  <si>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</si>
  <si>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</si>
  <si>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</si>
  <si>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</si>
  <si>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</si>
  <si>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</si>
  <si>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</si>
  <si>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</si>
  <si>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</si>
  <si>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</si>
  <si>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</si>
  <si>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</si>
  <si>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</si>
  <si>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</si>
  <si>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</si>
  <si>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</si>
  <si>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</si>
  <si>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</si>
  <si>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</si>
  <si>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</si>
  <si>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</si>
  <si>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</si>
  <si>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</si>
  <si>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</si>
  <si>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</si>
  <si>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</si>
  <si>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</si>
  <si>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</si>
  <si>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</si>
  <si>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</si>
  <si>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</si>
  <si>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</si>
  <si>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</si>
  <si>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</si>
  <si>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</si>
  <si>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</si>
  <si>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</si>
  <si>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</si>
  <si>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</si>
  <si>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</si>
  <si>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</si>
  <si>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</si>
  <si>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</si>
  <si>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</si>
  <si>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</si>
  <si>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</si>
  <si>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</si>
  <si>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</si>
  <si>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</si>
  <si>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</si>
  <si>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</si>
  <si>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</si>
  <si>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</si>
  <si>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</si>
  <si>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</si>
  <si>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</si>
  <si>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</si>
  <si>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</si>
  <si>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</si>
  <si>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</si>
  <si>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</si>
  <si>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</si>
  <si>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</si>
  <si>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</si>
  <si>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</si>
  <si>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</si>
  <si>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</si>
  <si>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</si>
  <si>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</si>
  <si>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</si>
  <si>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</si>
  <si>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</si>
  <si>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</si>
  <si>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</si>
  <si>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</si>
  <si>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</si>
  <si>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</si>
  <si>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</si>
  <si>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</si>
  <si>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</si>
  <si>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</si>
  <si>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</si>
  <si>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</si>
  <si>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</si>
  <si>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</si>
  <si>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</si>
  <si>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</si>
  <si>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</si>
  <si>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</si>
  <si>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</si>
  <si>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</si>
  <si>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</si>
  <si>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</si>
  <si>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</si>
  <si>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</si>
  <si>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</si>
  <si>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</si>
  <si>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</si>
  <si>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</si>
  <si>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</si>
  <si>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</si>
  <si>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</si>
  <si>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</si>
  <si>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</si>
  <si>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</si>
  <si>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</si>
  <si>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</si>
  <si>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</si>
  <si>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</si>
  <si>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</si>
  <si>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</si>
  <si>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</si>
  <si>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</si>
  <si>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</si>
  <si>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</si>
  <si>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</si>
  <si>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</si>
  <si>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</si>
  <si>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</si>
  <si>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</si>
  <si>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</si>
  <si>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</si>
  <si>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</si>
  <si>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</si>
  <si>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</si>
  <si>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</si>
  <si>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</si>
  <si>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</si>
  <si>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</si>
  <si>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</si>
  <si>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</si>
  <si>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</si>
  <si>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</si>
  <si>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</si>
  <si>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</si>
  <si>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</si>
  <si>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</si>
  <si>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</si>
  <si>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</si>
  <si>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</si>
  <si>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</si>
  <si>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</si>
  <si>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</si>
  <si>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</si>
  <si>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</si>
  <si>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</si>
  <si>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</si>
  <si>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</si>
  <si>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</si>
  <si>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</si>
  <si>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</si>
  <si>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</si>
  <si>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</si>
  <si>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</si>
  <si>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</si>
  <si>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</si>
  <si>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</si>
  <si>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</si>
  <si>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</si>
  <si>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</si>
  <si>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</si>
  <si>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</si>
  <si>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</si>
  <si>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</si>
  <si>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</si>
  <si>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</si>
  <si>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</si>
  <si>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</si>
  <si>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</si>
  <si>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</si>
  <si>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</si>
  <si>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</si>
  <si>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</si>
  <si>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</si>
  <si>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</si>
  <si>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</si>
  <si>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</si>
  <si>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</si>
  <si>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</si>
  <si>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</si>
  <si>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</si>
  <si>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</si>
  <si>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</si>
  <si>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</si>
  <si>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</si>
  <si>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</si>
  <si>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</si>
  <si>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</si>
  <si>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</si>
  <si>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</si>
  <si>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</si>
  <si>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</si>
  <si>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</si>
  <si>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</si>
  <si>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</si>
  <si>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</si>
  <si>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</si>
  <si>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</si>
  <si>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</si>
  <si>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</si>
  <si>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</si>
  <si>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</si>
  <si>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</si>
  <si>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</si>
  <si>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</si>
  <si>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</si>
  <si>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</si>
  <si>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</si>
  <si>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</si>
  <si>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</si>
  <si>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</si>
  <si>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</si>
  <si>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</si>
  <si>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</si>
  <si>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</si>
  <si>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</si>
  <si>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</si>
  <si>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</si>
  <si>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</si>
  <si>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</si>
  <si>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</si>
  <si>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</si>
  <si>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</si>
  <si>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</si>
  <si>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</si>
  <si>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</si>
  <si>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</si>
  <si>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</si>
  <si>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</si>
  <si>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</si>
  <si>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</si>
  <si>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</si>
  <si>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</si>
  <si>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</si>
  <si>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</si>
  <si>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</si>
  <si>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</si>
  <si>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</si>
  <si>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</si>
  <si>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</si>
  <si>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</si>
  <si>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</si>
  <si>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</si>
  <si>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</si>
  <si>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</si>
  <si>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</si>
  <si>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</si>
  <si>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</si>
  <si>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</si>
  <si>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</si>
  <si>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</si>
  <si>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</si>
  <si>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</si>
  <si>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</si>
  <si>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</si>
  <si>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</si>
  <si>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</si>
  <si>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</si>
  <si>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</si>
  <si>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</si>
  <si>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</si>
  <si>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</si>
  <si>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</si>
  <si>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</si>
  <si>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</si>
  <si>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</si>
  <si>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</si>
  <si>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</si>
  <si>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</si>
  <si>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</si>
  <si>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</si>
  <si>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</si>
  <si>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</si>
  <si>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</si>
  <si>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</si>
  <si>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</si>
  <si>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</si>
  <si>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</si>
  <si>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</si>
  <si>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</si>
  <si>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</si>
  <si>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</si>
  <si>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</si>
  <si>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</si>
  <si>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</si>
  <si>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</si>
  <si>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</si>
  <si>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</si>
  <si>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</si>
  <si>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</si>
  <si>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</si>
  <si>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</si>
  <si>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</si>
  <si>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</si>
  <si>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</si>
  <si>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</si>
  <si>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</si>
  <si>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</si>
  <si>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</si>
  <si>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</si>
  <si>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</si>
  <si>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</si>
  <si>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</si>
  <si>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</si>
  <si>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</si>
  <si>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</si>
  <si>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</si>
  <si>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</si>
  <si>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</si>
  <si>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</si>
  <si>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</si>
  <si>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</si>
  <si>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</si>
  <si>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</si>
  <si>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</si>
  <si>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</si>
  <si>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</si>
  <si>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</si>
  <si>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</si>
  <si>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</si>
  <si>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</si>
  <si>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</si>
  <si>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</si>
  <si>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</si>
  <si>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</si>
  <si>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</si>
  <si>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</si>
  <si>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</si>
  <si>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</si>
  <si>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</si>
  <si>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</si>
  <si>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</si>
  <si>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</si>
  <si>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</si>
  <si>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</si>
  <si>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</si>
  <si>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</si>
  <si>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</si>
  <si>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</si>
  <si>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</si>
  <si>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</si>
  <si>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</si>
  <si>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</si>
  <si>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</si>
  <si>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</si>
  <si>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</si>
  <si>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</si>
  <si>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</si>
  <si>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</si>
  <si>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</si>
  <si>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</si>
  <si>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</si>
  <si>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</si>
  <si>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</si>
  <si>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</si>
  <si>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</si>
  <si>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</si>
  <si>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</si>
  <si>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</si>
  <si>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</si>
  <si>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</si>
  <si>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</si>
  <si>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</si>
  <si>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</si>
  <si>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</si>
  <si>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</si>
  <si>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</si>
  <si>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</si>
  <si>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</si>
  <si>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</si>
  <si>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</si>
  <si>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</si>
  <si>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</si>
  <si>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</si>
  <si>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</si>
  <si>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</si>
  <si>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</si>
  <si>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</si>
  <si>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</si>
  <si>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</si>
  <si>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</si>
  <si>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</si>
  <si>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</si>
  <si>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</si>
  <si>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</si>
  <si>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</si>
  <si>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</si>
  <si>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</si>
  <si>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</si>
  <si>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</si>
  <si>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</si>
  <si>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</si>
  <si>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</si>
  <si>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</si>
  <si>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</si>
  <si>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</si>
  <si>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</si>
  <si>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</si>
  <si>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</si>
  <si>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</si>
  <si>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</si>
  <si>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</si>
  <si>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</si>
  <si>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</si>
  <si>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</si>
  <si>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</si>
  <si>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</si>
  <si>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</si>
  <si>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</si>
  <si>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</si>
  <si>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</si>
  <si>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</si>
  <si>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</si>
  <si>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</si>
  <si>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</si>
  <si>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</si>
  <si>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</si>
  <si>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</si>
  <si>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</si>
  <si>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</si>
  <si>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</si>
  <si>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</si>
  <si>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</si>
  <si>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</si>
  <si>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</si>
  <si>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</si>
  <si>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</si>
  <si>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</si>
  <si>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</si>
  <si>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</si>
  <si>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</si>
  <si>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</si>
  <si>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</si>
  <si>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</si>
  <si>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</si>
  <si>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</si>
  <si>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</si>
  <si>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</si>
  <si>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</si>
  <si>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</si>
  <si>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</si>
  <si>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</si>
  <si>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</si>
  <si>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</si>
  <si>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</si>
  <si>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</si>
  <si>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</si>
  <si>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</si>
  <si>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</si>
  <si>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</si>
  <si>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</si>
  <si>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</si>
  <si>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</si>
  <si>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</si>
  <si>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</si>
  <si>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</si>
  <si>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</si>
  <si>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</si>
  <si>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</si>
  <si>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</si>
  <si>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</si>
  <si>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</si>
  <si>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</si>
  <si>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</si>
  <si>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</si>
  <si>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</si>
  <si>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</si>
  <si>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</si>
  <si>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</si>
  <si>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</si>
  <si>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</si>
  <si>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</si>
  <si>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</si>
  <si>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</si>
  <si>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</si>
  <si>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</si>
  <si>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</si>
  <si>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</si>
  <si>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</si>
  <si>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</si>
  <si>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</si>
  <si>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</si>
  <si>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</si>
  <si>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</si>
  <si>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</si>
  <si>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</si>
  <si>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</si>
  <si>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</si>
  <si>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</si>
  <si>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</si>
  <si>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</si>
  <si>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</si>
  <si>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</si>
  <si>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</si>
  <si>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</si>
  <si>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</si>
  <si>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</si>
  <si>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</si>
  <si>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</si>
  <si>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</si>
  <si>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</si>
  <si>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</si>
  <si>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</si>
  <si>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</si>
  <si>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</si>
  <si>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</si>
  <si>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</si>
  <si>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</si>
  <si>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</si>
  <si>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</si>
  <si>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</si>
  <si>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</si>
  <si>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</si>
  <si>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</si>
  <si>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</si>
  <si>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</si>
  <si>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</si>
  <si>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</si>
  <si>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</si>
  <si>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</si>
  <si>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</si>
  <si>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</si>
  <si>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</si>
  <si>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</si>
  <si>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</si>
  <si>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</si>
  <si>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</si>
  <si>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</si>
  <si>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</si>
  <si>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</si>
  <si>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</si>
  <si>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</si>
  <si>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</si>
  <si>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</si>
  <si>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</si>
  <si>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</si>
  <si>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</si>
  <si>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</si>
  <si>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</si>
  <si>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</si>
  <si>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</si>
  <si>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</si>
  <si>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</si>
  <si>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</si>
  <si>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</si>
  <si>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</si>
  <si>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</si>
  <si>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</si>
  <si>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</si>
  <si>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</si>
  <si>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</si>
  <si>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</si>
  <si>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</si>
  <si>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</si>
  <si>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</si>
  <si>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</si>
  <si>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</si>
  <si>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</si>
  <si>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</si>
  <si>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</si>
  <si>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</si>
  <si>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</si>
  <si>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</si>
  <si>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</si>
  <si>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</si>
  <si>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</si>
  <si>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</si>
  <si>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</si>
  <si>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</si>
  <si>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</si>
  <si>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</si>
  <si>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</si>
  <si>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</si>
  <si>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</si>
  <si>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</si>
  <si>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</si>
  <si>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</si>
  <si>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</si>
  <si>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</si>
  <si>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</si>
  <si>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</si>
  <si>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</si>
  <si>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</si>
  <si>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</si>
  <si>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</si>
  <si>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</si>
  <si>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</si>
  <si>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</si>
  <si>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</si>
  <si>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</si>
  <si>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</si>
  <si>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</si>
  <si>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</si>
  <si>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</si>
  <si>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</si>
  <si>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</si>
  <si>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</si>
  <si>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</si>
  <si>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</si>
  <si>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</si>
  <si>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</si>
  <si>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</si>
  <si>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</si>
  <si>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</si>
  <si>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</si>
  <si>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</si>
  <si>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</si>
  <si>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</si>
  <si>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</si>
  <si>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</si>
  <si>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</si>
  <si>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</si>
  <si>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</si>
  <si>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</si>
  <si>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</si>
  <si>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</si>
  <si>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</si>
  <si>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</si>
  <si>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</si>
  <si>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</si>
  <si>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</si>
  <si>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</si>
  <si>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</si>
  <si>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</si>
  <si>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</si>
  <si>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</si>
  <si>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</si>
  <si>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</si>
  <si>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</si>
  <si>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</si>
  <si>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</si>
  <si>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</si>
  <si>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</si>
  <si>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</si>
  <si>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</si>
  <si>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</si>
  <si>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</si>
  <si>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</si>
  <si>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</si>
  <si>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</si>
  <si>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</si>
  <si>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</si>
  <si>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</si>
  <si>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</si>
  <si>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</si>
  <si>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</si>
  <si>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</si>
  <si>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</si>
  <si>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</si>
  <si>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</si>
  <si>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</si>
  <si>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</si>
  <si>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</si>
  <si>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</si>
  <si>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</si>
  <si>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</si>
  <si>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</si>
  <si>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</si>
  <si>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</si>
  <si>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</si>
  <si>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</si>
  <si>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</si>
  <si>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</si>
  <si>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</si>
  <si>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</si>
  <si>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</si>
  <si>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</si>
  <si>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</si>
  <si>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</si>
  <si>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</si>
  <si>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</si>
  <si>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</si>
  <si>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</si>
  <si>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</si>
  <si>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</si>
  <si>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</si>
  <si>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</si>
  <si>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</si>
  <si>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</si>
  <si>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</si>
  <si>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</si>
  <si>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</si>
  <si>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</si>
  <si>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</si>
  <si>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</si>
  <si>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</si>
  <si>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</si>
  <si>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</si>
  <si>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</si>
  <si>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</si>
  <si>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</si>
  <si>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</si>
  <si>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</si>
  <si>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</si>
  <si>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</si>
  <si>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</si>
  <si>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</si>
  <si>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</si>
  <si>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</si>
  <si>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</si>
  <si>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</si>
  <si>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</si>
  <si>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</si>
  <si>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</si>
  <si>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</si>
  <si>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</si>
  <si>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</si>
  <si>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</si>
  <si>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</si>
  <si>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</si>
  <si>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</si>
  <si>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</si>
  <si>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</si>
  <si>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</si>
  <si>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</si>
  <si>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</si>
  <si>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</si>
  <si>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</si>
  <si>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</si>
  <si>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</si>
  <si>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</si>
  <si>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</si>
  <si>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</si>
  <si>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</si>
  <si>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</si>
  <si>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</si>
  <si>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</si>
  <si>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</si>
  <si>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</si>
  <si>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</si>
  <si>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</si>
  <si>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</si>
  <si>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</si>
  <si>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</si>
  <si>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</si>
  <si>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</si>
  <si>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</si>
  <si>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</si>
  <si>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</si>
  <si>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</si>
  <si>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</si>
  <si>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</si>
  <si>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</si>
  <si>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</si>
  <si>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</si>
  <si>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</si>
  <si>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</si>
  <si>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</si>
  <si>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</si>
  <si>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</si>
  <si>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</si>
  <si>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</si>
  <si>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</si>
  <si>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</si>
  <si>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</si>
  <si>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</si>
  <si>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</si>
  <si>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</si>
  <si>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</si>
  <si>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</si>
  <si>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</si>
  <si>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</si>
  <si>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</si>
  <si>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</si>
  <si>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</si>
  <si>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</si>
  <si>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</si>
  <si>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</si>
  <si>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</si>
  <si>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</si>
  <si>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</si>
  <si>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</si>
  <si>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</si>
  <si>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</si>
  <si>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</si>
  <si>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</si>
  <si>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</si>
  <si>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</si>
  <si>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</si>
  <si>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</si>
  <si>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</si>
  <si>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</si>
  <si>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</si>
  <si>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</si>
  <si>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</si>
  <si>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</si>
  <si>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</si>
  <si>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</si>
  <si>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</si>
  <si>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</si>
  <si>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</si>
  <si>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</si>
  <si>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</si>
  <si>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</si>
  <si>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</si>
  <si>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</si>
  <si>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</si>
  <si>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</si>
  <si>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</si>
  <si>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</si>
  <si>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</si>
  <si>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</si>
  <si>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</si>
  <si>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</si>
  <si>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</si>
  <si>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</si>
  <si>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</si>
  <si>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</si>
  <si>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</si>
  <si>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</si>
  <si>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</si>
  <si>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</si>
  <si>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</si>
  <si>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</si>
  <si>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</si>
  <si>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</si>
  <si>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</si>
  <si>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</si>
  <si>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</si>
  <si>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</si>
  <si>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</si>
  <si>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</si>
  <si>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</si>
  <si>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</si>
  <si>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</si>
  <si>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</si>
  <si>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</si>
  <si>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</si>
  <si>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</si>
  <si>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</si>
  <si>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</si>
  <si>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</si>
  <si>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</si>
  <si>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</si>
  <si>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</si>
  <si>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</si>
  <si>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</si>
  <si>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</si>
  <si>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</si>
  <si>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</si>
  <si>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</si>
  <si>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</si>
  <si>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</si>
  <si>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</si>
  <si>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</si>
  <si>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</si>
  <si>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</si>
  <si>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</si>
  <si>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</si>
  <si>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</si>
  <si>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</si>
  <si>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</si>
  <si>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</si>
  <si>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</si>
  <si>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</si>
  <si>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</si>
  <si>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</si>
  <si>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</si>
  <si>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</si>
  <si>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</si>
  <si>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</si>
  <si>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</si>
  <si>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</si>
  <si>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</si>
  <si>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</si>
  <si>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</si>
  <si>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</si>
  <si>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</si>
  <si>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</si>
  <si>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</si>
  <si>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</si>
  <si>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</si>
  <si>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</si>
  <si>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</si>
  <si>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</si>
  <si>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</si>
  <si>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</si>
  <si>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</si>
  <si>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</si>
  <si>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</si>
  <si>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</si>
  <si>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</si>
  <si>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</si>
  <si>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</si>
  <si>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</si>
  <si>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</si>
  <si>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</si>
  <si>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</si>
  <si>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</si>
  <si>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</si>
  <si>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</si>
  <si>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</si>
  <si>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</si>
  <si>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</si>
  <si>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</si>
  <si>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</si>
  <si>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</si>
  <si>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</si>
  <si>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</si>
  <si>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</si>
  <si>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</si>
  <si>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</si>
  <si>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</si>
  <si>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</si>
  <si>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</si>
  <si>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</si>
  <si>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</si>
  <si>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</si>
  <si>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</si>
  <si>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</si>
  <si>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</si>
  <si>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</si>
  <si>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</si>
  <si>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</si>
  <si>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</si>
  <si>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</si>
  <si>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</si>
  <si>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</si>
  <si>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</si>
  <si>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</si>
  <si>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</si>
  <si>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</si>
  <si>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</si>
  <si>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</si>
  <si>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</si>
  <si>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</si>
  <si>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</si>
  <si>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</si>
  <si>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</si>
  <si>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</si>
  <si>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</si>
  <si>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</si>
  <si>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</si>
  <si>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</si>
  <si>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</si>
  <si>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</si>
  <si>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</si>
  <si>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</si>
  <si>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</si>
  <si>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</si>
  <si>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</si>
  <si>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</si>
  <si>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</si>
  <si>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</si>
  <si>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</si>
  <si>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</si>
  <si>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</si>
  <si>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</si>
  <si>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</si>
  <si>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</si>
  <si>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</si>
  <si>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</si>
  <si>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</si>
  <si>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</si>
  <si>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</si>
  <si>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</si>
  <si>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</si>
  <si>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</si>
  <si>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</si>
  <si>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</si>
  <si>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</si>
  <si>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</si>
  <si>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</si>
  <si>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</si>
  <si>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</si>
  <si>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</si>
  <si>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</si>
  <si>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</si>
  <si>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</si>
  <si>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</si>
  <si>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</si>
  <si>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</si>
  <si>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</si>
  <si>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</si>
  <si>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</si>
  <si>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</si>
  <si>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</si>
  <si>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</si>
  <si>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</si>
  <si>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</si>
  <si>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</si>
  <si>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</si>
  <si>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</si>
  <si>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</si>
  <si>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</si>
  <si>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</si>
  <si>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</si>
  <si>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</si>
  <si>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</si>
  <si>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</si>
  <si>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</si>
  <si>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</si>
  <si>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</si>
  <si>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</si>
  <si>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</si>
  <si>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</si>
  <si>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</si>
  <si>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</si>
  <si>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</si>
  <si>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</si>
  <si>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</si>
  <si>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</si>
  <si>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</si>
  <si>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</si>
  <si>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</si>
  <si>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</si>
  <si>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</si>
  <si>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</si>
  <si>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</si>
  <si>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</si>
  <si>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</si>
  <si>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</si>
  <si>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</si>
  <si>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</si>
  <si>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</si>
  <si>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</si>
  <si>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</si>
  <si>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</si>
  <si>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</si>
  <si>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</si>
  <si>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</si>
  <si>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</si>
  <si>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</si>
  <si>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</si>
  <si>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</si>
  <si>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</si>
  <si>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</si>
  <si>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</si>
  <si>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</si>
  <si>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</si>
  <si>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</si>
  <si>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</si>
  <si>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</si>
  <si>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</si>
  <si>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</si>
  <si>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</si>
  <si>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</si>
  <si>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</si>
  <si>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</si>
  <si>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</si>
  <si>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</si>
  <si>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</si>
  <si>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</si>
  <si>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</si>
  <si>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</si>
  <si>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</si>
  <si>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</si>
  <si>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</si>
  <si>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</si>
  <si>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</si>
  <si>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</si>
  <si>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</si>
  <si>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</si>
  <si>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</si>
  <si>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</si>
  <si>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</si>
  <si>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</si>
  <si>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</si>
  <si>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</si>
  <si>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</si>
  <si>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</si>
  <si>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</si>
  <si>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</si>
  <si>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</si>
  <si>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</si>
  <si>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</si>
  <si>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</si>
  <si>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</si>
  <si>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</si>
  <si>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</si>
  <si>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</si>
  <si>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</si>
  <si>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</si>
  <si>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</si>
  <si>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</si>
  <si>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</si>
  <si>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</si>
  <si>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</si>
  <si>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</si>
  <si>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</si>
  <si>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</si>
  <si>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</si>
  <si>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</si>
  <si>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</si>
  <si>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</si>
  <si>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</si>
  <si>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</si>
  <si>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</si>
  <si>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</si>
  <si>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</si>
  <si>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</si>
  <si>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</si>
  <si>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</si>
  <si>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</si>
  <si>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</si>
  <si>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</si>
  <si>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</si>
  <si>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</si>
  <si>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</si>
  <si>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</si>
  <si>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</si>
  <si>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</si>
  <si>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</si>
  <si>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</si>
  <si>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</si>
  <si>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</si>
  <si>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</si>
  <si>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</si>
  <si>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</si>
  <si>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</si>
  <si>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</si>
  <si>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</si>
  <si>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</si>
  <si>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</si>
  <si>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</si>
  <si>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</si>
  <si>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</si>
  <si>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</si>
  <si>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</si>
  <si>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</si>
  <si>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</si>
  <si>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</si>
  <si>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</si>
  <si>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</si>
  <si>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</si>
  <si>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</si>
  <si>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</si>
  <si>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</si>
  <si>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</si>
  <si>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</si>
  <si>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</si>
  <si>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</si>
  <si>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</si>
  <si>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</si>
  <si>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</si>
  <si>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</si>
  <si>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</si>
  <si>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</si>
  <si>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</si>
  <si>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</si>
  <si>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</si>
  <si>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</si>
  <si>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</si>
  <si>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</si>
  <si>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</si>
  <si>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</si>
  <si>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</si>
  <si>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</si>
  <si>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</si>
  <si>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</si>
  <si>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</si>
  <si>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</si>
  <si>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</si>
  <si>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</si>
  <si>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</si>
  <si>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</si>
  <si>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</si>
  <si>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</si>
  <si>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</si>
  <si>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</si>
  <si>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</si>
  <si>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</si>
  <si>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</si>
  <si>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</si>
  <si>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</si>
  <si>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</si>
  <si>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</si>
  <si>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</si>
  <si>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</si>
  <si>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</si>
  <si>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</si>
  <si>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</si>
  <si>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</si>
  <si>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</si>
  <si>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</si>
  <si>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</si>
  <si>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</si>
  <si>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</si>
  <si>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</si>
  <si>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</si>
  <si>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</si>
  <si>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</si>
  <si>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</si>
  <si>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</si>
  <si>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</si>
  <si>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</si>
  <si>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</si>
  <si>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</si>
  <si>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</si>
  <si>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</si>
  <si>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</si>
  <si>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</si>
  <si>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</si>
  <si>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</si>
  <si>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</si>
  <si>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</si>
  <si>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</si>
  <si>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</si>
  <si>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</si>
  <si>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</si>
  <si>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</si>
  <si>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</si>
  <si>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</si>
  <si>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</si>
  <si>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</si>
  <si>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</si>
  <si>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</si>
  <si>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</si>
  <si>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</si>
  <si>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</si>
  <si>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</si>
  <si>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</si>
  <si>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</si>
  <si>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</si>
  <si>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</si>
  <si>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</si>
  <si>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</si>
  <si>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</si>
  <si>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</si>
  <si>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</si>
  <si>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</si>
  <si>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</si>
  <si>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</si>
  <si>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</si>
  <si>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</si>
  <si>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</si>
  <si>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</si>
  <si>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</si>
  <si>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</si>
  <si>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</si>
  <si>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</si>
  <si>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</si>
  <si>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</si>
  <si>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</si>
  <si>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</si>
  <si>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</si>
  <si>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</si>
  <si>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</si>
  <si>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</si>
  <si>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</si>
  <si>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</si>
  <si>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</si>
  <si>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</si>
  <si>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</si>
  <si>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</si>
  <si>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</si>
  <si>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</si>
  <si>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</si>
  <si>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</si>
  <si>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</si>
  <si>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</si>
  <si>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</si>
  <si>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</si>
  <si>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</si>
  <si>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</si>
  <si>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</si>
  <si>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</si>
  <si>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</si>
  <si>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</si>
  <si>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</si>
  <si>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</si>
  <si>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</si>
  <si>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</si>
  <si>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</si>
  <si>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</si>
  <si>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</si>
  <si>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</si>
  <si>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</si>
  <si>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</si>
  <si>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</si>
  <si>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</si>
  <si>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</si>
  <si>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</si>
  <si>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</si>
  <si>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</si>
  <si>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</si>
  <si>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</si>
  <si>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</si>
  <si>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</si>
  <si>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</si>
  <si>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</si>
  <si>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</si>
  <si>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</si>
  <si>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</si>
  <si>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</si>
  <si>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</si>
  <si>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</si>
  <si>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</si>
  <si>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</si>
  <si>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</si>
  <si>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</si>
  <si>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</si>
  <si>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</si>
  <si>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</si>
  <si>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</si>
  <si>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</si>
  <si>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</si>
  <si>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</si>
  <si>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</si>
  <si>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</si>
  <si>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</si>
  <si>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</si>
  <si>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</si>
  <si>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</si>
  <si>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</si>
  <si>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</si>
  <si>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</si>
  <si>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</si>
  <si>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</si>
  <si>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</si>
  <si>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</si>
  <si>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</si>
  <si>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</si>
  <si>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</si>
  <si>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</si>
  <si>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</si>
  <si>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</si>
  <si>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</si>
  <si>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</si>
  <si>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</si>
  <si>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</si>
  <si>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</si>
  <si>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</si>
  <si>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</si>
  <si>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</si>
  <si>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</si>
  <si>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</si>
  <si>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</si>
  <si>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</si>
  <si>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</si>
  <si>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</si>
  <si>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</si>
  <si>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</si>
  <si>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</si>
  <si>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</si>
  <si>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</si>
  <si>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</si>
  <si>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</si>
  <si>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</si>
  <si>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</si>
  <si>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</si>
  <si>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</si>
  <si>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</si>
  <si>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</si>
  <si>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</si>
  <si>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</si>
  <si>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</si>
  <si>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</si>
  <si>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</si>
  <si>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</si>
  <si>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</si>
  <si>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</si>
  <si>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</si>
  <si>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</si>
  <si>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</si>
  <si>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</si>
  <si>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</si>
  <si>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</si>
  <si>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</si>
  <si>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</si>
  <si>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</si>
  <si>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</si>
  <si>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</si>
  <si>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</si>
  <si>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</si>
  <si>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</si>
  <si>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</si>
  <si>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</si>
  <si>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</si>
  <si>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</si>
  <si>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</si>
  <si>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</si>
  <si>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</si>
  <si>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</si>
  <si>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</si>
  <si>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</si>
  <si>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</si>
  <si>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</si>
  <si>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</si>
  <si>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</si>
  <si>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</si>
  <si>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</si>
  <si>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</si>
  <si>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</si>
  <si>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</si>
  <si>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</si>
  <si>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</si>
  <si>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</si>
  <si>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</si>
  <si>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</si>
  <si>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</si>
  <si>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</si>
  <si>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</si>
  <si>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</si>
  <si>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</si>
  <si>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</si>
  <si>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</si>
  <si>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</si>
  <si>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</si>
  <si>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</si>
  <si>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</si>
  <si>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</si>
  <si>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</si>
  <si>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</si>
  <si>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</si>
  <si>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</si>
  <si>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</si>
  <si>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</si>
  <si>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</si>
  <si>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</si>
  <si>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</si>
  <si>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</si>
  <si>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</si>
  <si>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</si>
  <si>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</si>
  <si>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</si>
  <si>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</si>
  <si>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</si>
  <si>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</si>
  <si>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</si>
  <si>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</si>
  <si>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</si>
  <si>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</si>
  <si>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</si>
  <si>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</si>
  <si>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</si>
  <si>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</si>
  <si>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</si>
  <si>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</si>
  <si>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</si>
  <si>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</si>
  <si>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</si>
  <si>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</si>
  <si>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</si>
  <si>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</si>
  <si>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</si>
  <si>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</si>
  <si>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</si>
  <si>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</si>
  <si>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</si>
  <si>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</si>
  <si>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</si>
  <si>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</si>
  <si>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</si>
  <si>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</si>
  <si>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</si>
  <si>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</si>
  <si>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</si>
  <si>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</si>
  <si>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</si>
  <si>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</si>
  <si>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</si>
  <si>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</si>
  <si>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</si>
  <si>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</si>
  <si>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</si>
  <si>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</si>
  <si>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</si>
  <si>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</si>
  <si>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</si>
  <si>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</si>
  <si>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</si>
  <si>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</si>
  <si>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</si>
  <si>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</si>
  <si>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</si>
  <si>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</si>
  <si>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</si>
  <si>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</si>
  <si>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</si>
  <si>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</si>
  <si>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</si>
  <si>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</si>
  <si>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</si>
  <si>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</si>
  <si>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</si>
  <si>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</si>
  <si>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</si>
  <si>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</si>
  <si>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</si>
  <si>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</si>
  <si>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</si>
  <si>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</si>
  <si>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</si>
  <si>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</si>
  <si>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</si>
  <si>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</si>
  <si>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</si>
  <si>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</si>
  <si>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</si>
  <si>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</si>
  <si>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</si>
  <si>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</si>
  <si>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</si>
  <si>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</si>
  <si>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</si>
  <si>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</si>
  <si>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</si>
  <si>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</si>
  <si>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</si>
  <si>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</si>
  <si>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</si>
  <si>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</si>
  <si>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</si>
  <si>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</si>
  <si>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</si>
  <si>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</si>
  <si>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</si>
  <si>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</si>
  <si>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</si>
  <si>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</si>
  <si>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</si>
  <si>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</si>
  <si>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</si>
  <si>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</si>
  <si>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</si>
  <si>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</si>
  <si>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</si>
  <si>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</si>
  <si>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</si>
  <si>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</si>
  <si>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</si>
  <si>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</si>
  <si>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</si>
  <si>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</si>
  <si>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</si>
  <si>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</si>
  <si>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</si>
  <si>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</si>
  <si>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</si>
  <si>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</si>
  <si>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</si>
  <si>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</si>
  <si>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</si>
  <si>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</si>
  <si>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</si>
  <si>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</si>
  <si>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</si>
  <si>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</si>
  <si>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</si>
  <si>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</si>
  <si>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</si>
  <si>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</si>
  <si>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</si>
  <si>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</si>
  <si>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</si>
  <si>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</si>
  <si>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</si>
  <si>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</si>
  <si>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</si>
  <si>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</si>
  <si>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</si>
  <si>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</si>
  <si>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</si>
  <si>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</si>
  <si>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</si>
  <si>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</si>
  <si>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</si>
  <si>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</si>
  <si>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</si>
  <si>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</si>
  <si>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</si>
  <si>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</si>
  <si>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</si>
  <si>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</si>
  <si>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</si>
  <si>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</si>
  <si>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</si>
  <si>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</si>
  <si>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</si>
  <si>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</si>
  <si>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</si>
  <si>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</si>
  <si>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</si>
  <si>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</si>
  <si>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</si>
  <si>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</si>
  <si>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</si>
  <si>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</si>
  <si>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</si>
  <si>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</si>
  <si>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</si>
  <si>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</si>
  <si>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</si>
  <si>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</si>
  <si>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</si>
  <si>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</si>
  <si>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</si>
  <si>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</si>
  <si>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</si>
  <si>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</si>
  <si>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</si>
  <si>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</si>
  <si>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</si>
  <si>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</si>
  <si>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</si>
  <si>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</si>
  <si>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</si>
  <si>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</si>
  <si>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</si>
  <si>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</si>
  <si>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</si>
  <si>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</si>
  <si>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</si>
  <si>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</si>
  <si>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</si>
  <si>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</si>
  <si>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</si>
  <si>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</si>
  <si>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</si>
  <si>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</si>
  <si>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</si>
  <si>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</si>
  <si>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</si>
  <si>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</si>
  <si>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</si>
  <si>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</si>
  <si>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</si>
  <si>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</si>
  <si>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</si>
  <si>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</si>
  <si>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</si>
  <si>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</si>
  <si>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</si>
  <si>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</si>
  <si>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</si>
  <si>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</si>
  <si>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</si>
  <si>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</si>
  <si>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</si>
  <si>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</si>
  <si>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</si>
  <si>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</si>
  <si>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</si>
  <si>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</si>
  <si>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</si>
  <si>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</si>
  <si>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</si>
  <si>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</si>
  <si>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</si>
  <si>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</si>
  <si>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</si>
  <si>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</si>
  <si>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</si>
  <si>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</si>
  <si>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</si>
  <si>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</si>
  <si>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</si>
  <si>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</si>
  <si>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</si>
  <si>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</si>
  <si>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</si>
  <si>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</si>
  <si>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</si>
  <si>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</si>
  <si>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</si>
  <si>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</si>
  <si>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</si>
  <si>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</si>
  <si>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</si>
  <si>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</si>
  <si>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</si>
  <si>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</si>
  <si>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</si>
  <si>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</si>
  <si>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</si>
  <si>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</si>
  <si>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</si>
  <si>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</si>
  <si>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</si>
  <si>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</si>
  <si>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</si>
  <si>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</si>
  <si>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</si>
  <si>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</si>
  <si>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</si>
  <si>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</si>
  <si>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</si>
  <si>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</si>
  <si>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</si>
  <si>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</si>
  <si>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</si>
  <si>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</si>
  <si>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</si>
  <si>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</si>
  <si>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</si>
  <si>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</si>
  <si>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</si>
  <si>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</si>
  <si>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</si>
  <si>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</si>
  <si>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</si>
  <si>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</si>
  <si>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</si>
  <si>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</si>
  <si>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</si>
  <si>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</si>
  <si>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</si>
  <si>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</si>
  <si>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</si>
  <si>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</si>
  <si>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</si>
  <si>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</si>
  <si>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</si>
  <si>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</si>
  <si>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</si>
  <si>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</si>
  <si>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</si>
  <si>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</si>
  <si>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</si>
  <si>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</si>
  <si>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</si>
  <si>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</si>
  <si>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</si>
  <si>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</si>
  <si>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</si>
  <si>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</si>
  <si>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</si>
  <si>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</si>
  <si>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</si>
  <si>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</si>
  <si>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</si>
  <si>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</si>
  <si>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</si>
  <si>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</si>
  <si>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</si>
  <si>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</si>
  <si>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</si>
  <si>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</si>
  <si>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</si>
  <si>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</si>
  <si>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</si>
  <si>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</si>
  <si>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</si>
  <si>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</si>
  <si>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</si>
  <si>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</si>
  <si>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</si>
  <si>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</si>
  <si>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</si>
  <si>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</si>
  <si>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</si>
  <si>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</si>
  <si>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</si>
  <si>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</si>
  <si>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</si>
  <si>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</si>
  <si>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</si>
  <si>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</si>
  <si>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</si>
  <si>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</si>
  <si>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</si>
  <si>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</si>
  <si>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</si>
  <si>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</si>
  <si>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</si>
  <si>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</si>
  <si>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</si>
  <si>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</si>
  <si>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</si>
  <si>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</si>
  <si>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</si>
  <si>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</si>
  <si>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</si>
  <si>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</si>
  <si>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</si>
  <si>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</si>
  <si>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</si>
  <si>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</si>
  <si>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</si>
  <si>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</si>
  <si>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</si>
  <si>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</si>
  <si>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</si>
  <si>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</si>
  <si>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</si>
  <si>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</si>
  <si>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</si>
  <si>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</si>
  <si>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</si>
  <si>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</si>
  <si>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</si>
  <si>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</si>
  <si>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</si>
  <si>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</si>
  <si>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</si>
  <si>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</si>
  <si>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</si>
  <si>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</si>
  <si>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</si>
  <si>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</si>
  <si>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</si>
  <si>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</si>
  <si>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</si>
  <si>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</si>
  <si>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</si>
  <si>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</si>
  <si>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</si>
  <si>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</si>
  <si>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</si>
  <si>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</si>
  <si>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</si>
  <si>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</si>
  <si>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</si>
  <si>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</si>
  <si>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</si>
  <si>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</si>
  <si>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</si>
  <si>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</si>
  <si>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</si>
  <si>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</si>
  <si>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</si>
  <si>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</si>
  <si>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</si>
  <si>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</si>
  <si>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</si>
  <si>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</si>
  <si>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</si>
  <si>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</si>
  <si>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</si>
  <si>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</si>
  <si>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</si>
  <si>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</si>
  <si>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</si>
  <si>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</si>
  <si>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</si>
  <si>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</si>
  <si>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</si>
  <si>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</si>
  <si>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</si>
  <si>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</si>
  <si>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</si>
  <si>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</si>
  <si>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</si>
  <si>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</si>
  <si>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</si>
  <si>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</si>
  <si>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</si>
  <si>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</si>
  <si>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</si>
  <si>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</si>
  <si>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</si>
  <si>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</si>
  <si>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</si>
  <si>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</si>
  <si>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</si>
  <si>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</si>
  <si>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</si>
  <si>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</si>
  <si>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</si>
  <si>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</si>
  <si>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</si>
  <si>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</si>
  <si>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</si>
  <si>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</si>
  <si>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</si>
  <si>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</si>
  <si>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</si>
  <si>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</si>
  <si>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</si>
  <si>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</si>
  <si>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</si>
  <si>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</si>
  <si>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</si>
  <si>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</si>
  <si>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</si>
  <si>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</si>
  <si>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</si>
  <si>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</si>
  <si>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</si>
  <si>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</si>
  <si>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</si>
  <si>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</si>
  <si>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</si>
  <si>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</si>
  <si>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</si>
  <si>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</si>
  <si>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</si>
  <si>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</si>
  <si>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</si>
  <si>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</si>
  <si>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</si>
  <si>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</si>
  <si>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</si>
  <si>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</si>
  <si>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</si>
  <si>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</si>
  <si>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</si>
  <si>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</si>
  <si>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</si>
  <si>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</si>
  <si>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</si>
  <si>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</si>
  <si>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</si>
  <si>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</si>
  <si>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</si>
  <si>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</si>
  <si>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</si>
  <si>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</si>
  <si>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</si>
  <si>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</si>
  <si>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</si>
  <si>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</si>
  <si>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</si>
  <si>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</si>
  <si>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</si>
  <si>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</si>
  <si>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</si>
  <si>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</si>
  <si>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</si>
  <si>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</si>
  <si>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</si>
  <si>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</si>
  <si>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</si>
  <si>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</si>
  <si>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</si>
  <si>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</si>
  <si>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</si>
  <si>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</si>
  <si>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</si>
  <si>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</si>
  <si>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</si>
  <si>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</si>
  <si>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</si>
  <si>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</si>
  <si>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</si>
  <si>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</si>
  <si>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</si>
  <si>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</si>
  <si>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</si>
  <si>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</si>
  <si>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</si>
  <si>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</si>
  <si>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</si>
  <si>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</si>
  <si>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</si>
  <si>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</si>
  <si>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</si>
  <si>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</si>
  <si>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</si>
  <si>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</si>
  <si>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</si>
  <si>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</si>
  <si>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</si>
  <si>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</si>
  <si>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</si>
  <si>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</si>
  <si>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</si>
  <si>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</si>
  <si>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</si>
  <si>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</si>
  <si>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</si>
  <si>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</si>
  <si>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</si>
  <si>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</si>
  <si>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</si>
  <si>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</si>
  <si>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</si>
  <si>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</si>
  <si>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</si>
  <si>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</si>
  <si>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</si>
  <si>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</si>
  <si>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</si>
  <si>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</si>
  <si>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</si>
  <si>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</si>
  <si>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</si>
  <si>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</si>
  <si>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</si>
  <si>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</si>
  <si>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</si>
  <si>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</si>
  <si>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</si>
  <si>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</si>
  <si>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</si>
  <si>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</si>
  <si>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</si>
  <si>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</si>
  <si>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</si>
  <si>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</si>
  <si>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</si>
  <si>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</si>
  <si>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</si>
  <si>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</si>
  <si>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</si>
  <si>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</si>
  <si>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</si>
  <si>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</si>
  <si>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</si>
  <si>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</si>
  <si>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</si>
  <si>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</si>
  <si>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</si>
  <si>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</si>
  <si>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</si>
  <si>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</si>
  <si>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</si>
  <si>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</si>
  <si>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</si>
  <si>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</si>
  <si>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</si>
  <si>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</si>
  <si>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</si>
  <si>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</si>
  <si>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</si>
  <si>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</si>
  <si>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</si>
  <si>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</si>
  <si>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</si>
  <si>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</si>
  <si>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</si>
  <si>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</si>
  <si>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</si>
  <si>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</si>
  <si>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</si>
  <si>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</si>
  <si>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</si>
  <si>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</si>
  <si>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</si>
  <si>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</si>
  <si>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</si>
  <si>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</si>
  <si>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</si>
  <si>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</si>
  <si>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</si>
  <si>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</si>
  <si>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</si>
  <si>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</si>
  <si>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</si>
  <si>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</si>
  <si>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</si>
  <si>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</si>
  <si>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</si>
  <si>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</si>
  <si>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</si>
  <si>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</si>
  <si>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</si>
  <si>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</si>
  <si>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</si>
  <si>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</si>
  <si>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</si>
  <si>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</si>
  <si>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</si>
  <si>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</si>
  <si>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</si>
  <si>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</si>
  <si>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</si>
  <si>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</si>
  <si>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</si>
  <si>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</si>
  <si>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</si>
  <si>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</si>
  <si>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</si>
  <si>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</si>
  <si>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</si>
  <si>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</si>
  <si>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</si>
  <si>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</si>
  <si>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</si>
  <si>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</si>
  <si>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</si>
  <si>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</si>
  <si>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</si>
  <si>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</si>
  <si>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</si>
  <si>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</si>
  <si>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</si>
  <si>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</si>
  <si>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</si>
  <si>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</si>
  <si>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</si>
  <si>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</si>
  <si>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</si>
  <si>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</si>
  <si>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</si>
  <si>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</si>
  <si>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</si>
  <si>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</si>
  <si>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</si>
  <si>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</si>
  <si>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</si>
  <si>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</si>
  <si>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</si>
  <si>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</si>
  <si>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</si>
  <si>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</si>
  <si>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</si>
  <si>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</si>
  <si>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</si>
  <si>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</si>
  <si>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</si>
  <si>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</si>
  <si>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</si>
  <si>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</si>
  <si>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</si>
  <si>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</si>
  <si>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</si>
  <si>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</si>
  <si>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</si>
  <si>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</si>
  <si>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</si>
  <si>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</si>
  <si>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</si>
  <si>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</si>
  <si>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</si>
  <si>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</si>
  <si>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</si>
  <si>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</si>
  <si>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</si>
  <si>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</si>
  <si>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</si>
  <si>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</si>
  <si>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</si>
  <si>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</si>
  <si>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</si>
  <si>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</si>
  <si>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</si>
  <si>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</si>
  <si>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</si>
  <si>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</si>
  <si>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</si>
  <si>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</si>
  <si>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</si>
  <si>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</si>
  <si>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</si>
  <si>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</si>
  <si>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</si>
  <si>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</si>
  <si>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</si>
  <si>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</si>
  <si>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</si>
  <si>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</si>
  <si>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</si>
  <si>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</si>
  <si>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</si>
  <si>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</si>
  <si>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</si>
  <si>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</si>
  <si>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</si>
  <si>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</si>
  <si>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</si>
  <si>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</si>
  <si>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</si>
  <si>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</si>
  <si>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</si>
  <si>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</si>
  <si>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</si>
  <si>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</si>
  <si>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</si>
  <si>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</si>
  <si>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</si>
  <si>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</si>
  <si>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</si>
  <si>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</si>
  <si>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</si>
  <si>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</si>
  <si>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</si>
  <si>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</si>
  <si>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</si>
  <si>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</si>
  <si>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</si>
  <si>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</si>
  <si>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</si>
  <si>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</si>
  <si>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</si>
  <si>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</si>
  <si>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</si>
  <si>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</si>
  <si>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</si>
  <si>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</si>
  <si>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</si>
  <si>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</si>
  <si>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</si>
  <si>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</si>
  <si>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</si>
  <si>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</si>
  <si>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</si>
  <si>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</si>
  <si>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</si>
  <si>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</si>
  <si>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</si>
  <si>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</si>
  <si>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</si>
  <si>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</si>
  <si>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</si>
  <si>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</si>
  <si>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</si>
  <si>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</si>
  <si>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</si>
  <si>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</si>
  <si>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</si>
  <si>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</si>
  <si>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</si>
  <si>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</si>
  <si>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</si>
  <si>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</si>
  <si>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</si>
  <si>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</si>
  <si>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</si>
  <si>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</si>
  <si>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</si>
  <si>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</si>
  <si>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</si>
  <si>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</si>
  <si>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</si>
  <si>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</si>
  <si>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</si>
  <si>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</si>
  <si>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</si>
  <si>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</si>
  <si>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</si>
  <si>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</si>
  <si>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</si>
  <si>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</si>
  <si>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</si>
  <si>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</si>
  <si>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</si>
  <si>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</si>
  <si>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</si>
  <si>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</si>
  <si>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</si>
  <si>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</si>
  <si>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</si>
  <si>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</si>
  <si>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</si>
  <si>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</si>
  <si>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</si>
  <si>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</si>
  <si>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</si>
  <si>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</si>
  <si>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</si>
  <si>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</si>
  <si>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</si>
  <si>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</si>
  <si>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</si>
  <si>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</si>
  <si>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</si>
  <si>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</si>
  <si>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</si>
  <si>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</si>
  <si>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</si>
  <si>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</si>
  <si>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</si>
  <si>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</si>
  <si>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</si>
  <si>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</si>
  <si>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</si>
  <si>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</si>
  <si>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</si>
  <si>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</si>
  <si>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</si>
  <si>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</si>
  <si>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</si>
  <si>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</si>
  <si>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</si>
  <si>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</si>
  <si>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</si>
  <si>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</si>
  <si>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</si>
  <si>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</si>
  <si>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</si>
  <si>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</si>
  <si>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</si>
  <si>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</si>
  <si>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</si>
  <si>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</si>
  <si>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</si>
  <si>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</si>
  <si>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</si>
  <si>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</si>
  <si>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</si>
  <si>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</si>
  <si>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</si>
  <si>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</si>
  <si>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</si>
  <si>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</si>
  <si>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</si>
  <si>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</si>
  <si>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</si>
  <si>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</si>
  <si>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</si>
  <si>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</si>
  <si>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</si>
  <si>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</si>
  <si>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</si>
  <si>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</si>
  <si>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</si>
  <si>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</si>
  <si>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</si>
  <si>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</si>
  <si>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</si>
  <si>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</si>
  <si>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</si>
  <si>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</si>
  <si>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</si>
  <si>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</si>
  <si>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</si>
  <si>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</si>
  <si>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</si>
  <si>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</si>
  <si>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</si>
  <si>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</si>
  <si>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</si>
  <si>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</si>
  <si>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</si>
  <si>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</si>
  <si>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</si>
  <si>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</si>
  <si>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</si>
  <si>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</si>
  <si>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</si>
  <si>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</si>
  <si>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</si>
  <si>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</si>
  <si>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</si>
  <si>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</si>
  <si>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</si>
  <si>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</si>
  <si>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</si>
  <si>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</si>
  <si>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</si>
  <si>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</si>
  <si>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</si>
  <si>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</si>
  <si>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</si>
  <si>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</si>
  <si>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</si>
  <si>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</si>
  <si>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</si>
  <si>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</si>
  <si>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</si>
  <si>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</si>
  <si>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</si>
  <si>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</si>
  <si>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</si>
  <si>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</si>
  <si>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</si>
  <si>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</si>
  <si>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</si>
  <si>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</si>
  <si>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</si>
  <si>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</si>
  <si>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</si>
  <si>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</si>
  <si>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</si>
  <si>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</si>
  <si>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</si>
  <si>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</si>
  <si>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</si>
  <si>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</si>
  <si>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</si>
  <si>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</si>
  <si>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</si>
  <si>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</si>
  <si>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</si>
  <si>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</si>
  <si>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</si>
  <si>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</si>
  <si>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</si>
  <si>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</si>
  <si>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</si>
  <si>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</si>
  <si>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</si>
  <si>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</si>
  <si>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</si>
  <si>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</si>
  <si>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</si>
  <si>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</si>
  <si>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</si>
  <si>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</si>
  <si>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</si>
  <si>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</si>
  <si>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</si>
  <si>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</si>
  <si>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</si>
  <si>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</si>
  <si>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</si>
  <si>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</si>
  <si>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</si>
  <si>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</si>
  <si>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</si>
  <si>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</si>
  <si>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</si>
  <si>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</si>
  <si>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</si>
  <si>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</si>
  <si>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</si>
  <si>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</si>
  <si>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</si>
  <si>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</si>
  <si>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</si>
  <si>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</si>
  <si>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</si>
  <si>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</si>
  <si>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</si>
  <si>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</si>
  <si>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</si>
  <si>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</si>
  <si>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</si>
  <si>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</si>
  <si>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</si>
  <si>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</si>
  <si>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</si>
  <si>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</si>
  <si>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</si>
  <si>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</si>
  <si>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</si>
  <si>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</si>
  <si>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</si>
  <si>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</si>
  <si>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</si>
  <si>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</si>
  <si>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</si>
  <si>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</si>
  <si>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</si>
  <si>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</si>
  <si>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</si>
  <si>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</si>
  <si>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</si>
  <si>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</si>
  <si>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</si>
  <si>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</si>
  <si>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</si>
  <si>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</si>
  <si>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</si>
  <si>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</si>
  <si>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</si>
  <si>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</si>
  <si>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</si>
  <si>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</si>
  <si>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</si>
  <si>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</si>
  <si>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</si>
  <si>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</si>
  <si>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</si>
  <si>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</si>
  <si>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</si>
  <si>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</si>
  <si>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</si>
  <si>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</si>
  <si>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</si>
  <si>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</si>
  <si>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</si>
  <si>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</si>
  <si>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</si>
  <si>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</si>
  <si>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</si>
  <si>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</si>
  <si>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</si>
  <si>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</si>
  <si>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</si>
  <si>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</si>
  <si>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</si>
  <si>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</si>
  <si>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</si>
  <si>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</si>
  <si>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</si>
  <si>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</si>
  <si>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</si>
  <si>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</si>
  <si>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</si>
  <si>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</si>
  <si>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</si>
  <si>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</si>
  <si>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</si>
  <si>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</si>
  <si>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</si>
  <si>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</si>
  <si>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</si>
  <si>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</si>
  <si>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</si>
  <si>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</si>
  <si>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</si>
  <si>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</si>
  <si>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</si>
  <si>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</si>
  <si>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</si>
  <si>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</si>
  <si>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</si>
  <si>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</si>
  <si>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</si>
  <si>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</si>
  <si>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</si>
  <si>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</si>
  <si>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</si>
  <si>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</si>
  <si>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</si>
  <si>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</si>
  <si>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</si>
  <si>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</si>
  <si>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</si>
  <si>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</si>
  <si>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</si>
  <si>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</si>
  <si>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</si>
  <si>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</si>
  <si>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</si>
  <si>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</si>
  <si>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</si>
  <si>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</si>
  <si>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</si>
  <si>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</si>
  <si>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</si>
  <si>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</si>
  <si>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</si>
  <si>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</si>
  <si>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</si>
  <si>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</si>
  <si>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</si>
  <si>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</si>
  <si>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</si>
  <si>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</si>
  <si>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</si>
  <si>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</si>
  <si>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</si>
  <si>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</si>
  <si>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</si>
  <si>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</si>
  <si>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</si>
  <si>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</si>
  <si>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</si>
  <si>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</si>
  <si>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</si>
  <si>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</si>
  <si>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</si>
  <si>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</si>
  <si>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</si>
  <si>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</si>
  <si>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</si>
  <si>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</si>
  <si>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</si>
  <si>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</si>
  <si>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</si>
  <si>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</si>
  <si>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</si>
  <si>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</si>
  <si>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</si>
  <si>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</si>
  <si>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</si>
  <si>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</si>
  <si>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</si>
  <si>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</si>
  <si>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</si>
  <si>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</si>
  <si>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</si>
  <si>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</si>
  <si>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</si>
  <si>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</si>
  <si>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</si>
  <si>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</si>
  <si>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</si>
  <si>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</si>
  <si>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</si>
  <si>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</si>
  <si>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</si>
  <si>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</si>
  <si>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</si>
  <si>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</si>
  <si>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</si>
  <si>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</si>
  <si>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</si>
  <si>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</si>
  <si>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</si>
  <si>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</si>
  <si>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</si>
  <si>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</si>
  <si>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</si>
  <si>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</si>
  <si>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</si>
  <si>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</si>
  <si>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</si>
  <si>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</si>
  <si>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</si>
  <si>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</si>
  <si>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</si>
  <si>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</si>
  <si>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</si>
  <si>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</si>
  <si>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</si>
  <si>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</si>
  <si>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</si>
  <si>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</si>
  <si>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</si>
  <si>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</si>
  <si>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</si>
  <si>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</si>
  <si>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</si>
  <si>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</si>
  <si>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</si>
  <si>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</si>
  <si>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</si>
  <si>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</si>
  <si>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</si>
  <si>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</si>
  <si>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</si>
  <si>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</si>
  <si>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</si>
  <si>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</si>
  <si>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</si>
  <si>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</si>
  <si>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</si>
  <si>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</si>
  <si>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</si>
  <si>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</si>
  <si>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</si>
  <si>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</si>
  <si>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</si>
  <si>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</si>
  <si>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</si>
  <si>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</si>
  <si>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</si>
  <si>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</si>
  <si>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</si>
  <si>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</si>
  <si>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</si>
  <si>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</si>
  <si>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</si>
  <si>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</si>
  <si>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</si>
  <si>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</si>
  <si>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</si>
  <si>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</si>
  <si>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</si>
  <si>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</si>
  <si>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</si>
  <si>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</si>
  <si>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</si>
  <si>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</si>
  <si>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</si>
  <si>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</si>
  <si>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</si>
  <si>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</si>
  <si>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</si>
  <si>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</si>
  <si>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</si>
  <si>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</si>
  <si>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</si>
  <si>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</si>
  <si>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</si>
  <si>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</si>
  <si>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</si>
  <si>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</si>
  <si>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</si>
  <si>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</si>
  <si>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</si>
  <si>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</si>
  <si>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</si>
  <si>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</si>
  <si>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</si>
  <si>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</si>
  <si>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</si>
  <si>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</si>
  <si>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</si>
  <si>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</si>
  <si>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</si>
  <si>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</si>
  <si>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</si>
  <si>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</si>
  <si>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</si>
  <si>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</si>
  <si>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</si>
  <si>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</si>
  <si>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</si>
  <si>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</si>
  <si>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</si>
  <si>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</si>
  <si>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</si>
  <si>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</si>
  <si>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</si>
  <si>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</si>
  <si>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</si>
  <si>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</si>
  <si>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</si>
  <si>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</si>
  <si>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</si>
  <si>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</si>
  <si>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</si>
  <si>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</si>
  <si>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</si>
  <si>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</si>
  <si>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</si>
  <si>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</si>
  <si>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</si>
  <si>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</si>
  <si>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</si>
  <si>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</si>
  <si>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</si>
  <si>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</si>
  <si>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</si>
  <si>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</si>
  <si>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</si>
  <si>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</si>
  <si>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</si>
  <si>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</si>
  <si>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</si>
  <si>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</si>
  <si>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</si>
  <si>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</si>
  <si>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</si>
  <si>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</si>
  <si>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</si>
  <si>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</si>
  <si>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</si>
  <si>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</si>
  <si>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</si>
  <si>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</si>
  <si>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</si>
  <si>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</si>
  <si>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</si>
  <si>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</si>
  <si>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</si>
  <si>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</si>
  <si>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</si>
  <si>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</si>
  <si>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</si>
  <si>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</si>
  <si>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</si>
  <si>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</si>
  <si>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</si>
  <si>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</si>
  <si>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</si>
  <si>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</si>
  <si>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</si>
  <si>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</si>
  <si>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</si>
  <si>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</si>
  <si>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</si>
  <si>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</si>
  <si>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</si>
  <si>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</si>
  <si>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</si>
  <si>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</si>
  <si>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</si>
  <si>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</si>
  <si>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</si>
  <si>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</si>
  <si>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</si>
  <si>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</si>
  <si>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</si>
  <si>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</si>
  <si>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</si>
  <si>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</si>
  <si>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</si>
  <si>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</si>
  <si>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</si>
  <si>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</si>
  <si>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</si>
  <si>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</si>
  <si>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</si>
  <si>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</si>
  <si>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</si>
  <si>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</si>
  <si>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</si>
  <si>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</si>
  <si>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</si>
  <si>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</si>
  <si>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</si>
  <si>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</si>
  <si>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</si>
  <si>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</si>
  <si>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</si>
  <si>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</si>
  <si>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</si>
  <si>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</si>
  <si>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</si>
  <si>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</si>
  <si>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</si>
  <si>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</si>
  <si>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</si>
  <si>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</si>
  <si>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</si>
  <si>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</si>
  <si>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</si>
  <si>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</si>
  <si>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</si>
  <si>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</si>
  <si>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</si>
  <si>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</si>
  <si>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</si>
  <si>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</si>
  <si>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</si>
  <si>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</si>
  <si>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</si>
  <si>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</si>
  <si>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</si>
  <si>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</si>
  <si>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</si>
  <si>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</si>
  <si>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</si>
  <si>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</si>
  <si>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</si>
  <si>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</si>
  <si>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</si>
  <si>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</si>
  <si>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</si>
  <si>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</si>
  <si>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</si>
  <si>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</si>
  <si>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</si>
  <si>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</si>
  <si>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</si>
  <si>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</si>
  <si>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</si>
  <si>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</si>
  <si>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</si>
  <si>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</si>
  <si>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</si>
  <si>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</si>
  <si>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</si>
  <si>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</si>
  <si>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</si>
  <si>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</si>
  <si>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</si>
  <si>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</si>
  <si>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</si>
  <si>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</si>
  <si>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</si>
  <si>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</si>
  <si>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</si>
  <si>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</si>
  <si>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</si>
  <si>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</si>
  <si>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</si>
  <si>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</si>
  <si>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</si>
  <si>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</si>
  <si>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</si>
  <si>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</si>
  <si>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</si>
  <si>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</si>
  <si>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</si>
  <si>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</si>
  <si>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</si>
  <si>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</si>
  <si>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</si>
  <si>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</si>
  <si>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</si>
  <si>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</si>
  <si>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</si>
  <si>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</si>
  <si>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</si>
  <si>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</si>
  <si>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</si>
  <si>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</si>
  <si>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</si>
  <si>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</si>
  <si>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</si>
  <si>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</si>
  <si>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</si>
  <si>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</si>
  <si>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</si>
  <si>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</si>
  <si>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</si>
  <si>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</si>
  <si>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</si>
  <si>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</si>
  <si>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</si>
  <si>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</si>
  <si>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</si>
  <si>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</si>
  <si>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</si>
  <si>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</si>
  <si>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</si>
  <si>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</si>
  <si>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</si>
  <si>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</si>
  <si>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</si>
  <si>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</si>
  <si>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</si>
  <si>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</si>
  <si>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</si>
  <si>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</si>
  <si>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</si>
  <si>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</si>
  <si>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</si>
  <si>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</si>
  <si>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</si>
  <si>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</si>
  <si>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</si>
  <si>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</si>
  <si>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</si>
  <si>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</si>
  <si>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</si>
  <si>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</si>
  <si>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</si>
  <si>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</si>
  <si>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</si>
  <si>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</si>
  <si>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</si>
  <si>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</si>
  <si>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</si>
  <si>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</si>
  <si>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</si>
  <si>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</si>
  <si>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</si>
  <si>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</si>
  <si>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</si>
  <si>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</si>
  <si>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</si>
  <si>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</si>
  <si>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</si>
  <si>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</si>
  <si>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</si>
  <si>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</si>
  <si>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</si>
  <si>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</si>
  <si>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</si>
  <si>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</si>
  <si>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</si>
  <si>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</si>
  <si>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</si>
  <si>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</si>
  <si>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</si>
  <si>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</si>
  <si>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</si>
  <si>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</si>
  <si>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</si>
  <si>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</si>
  <si>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</si>
  <si>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</si>
  <si>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</si>
  <si>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</si>
  <si>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</si>
  <si>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</si>
  <si>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</si>
  <si>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</si>
  <si>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</si>
  <si>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</si>
  <si>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</si>
  <si>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</si>
  <si>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</si>
  <si>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</si>
  <si>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</si>
  <si>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</si>
  <si>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</si>
  <si>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</si>
  <si>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</si>
  <si>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</si>
  <si>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</si>
  <si>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</si>
  <si>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</si>
  <si>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</si>
  <si>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</si>
  <si>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</si>
  <si>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</si>
  <si>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</si>
  <si>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</si>
  <si>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</si>
  <si>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</si>
  <si>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</si>
  <si>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</si>
  <si>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</si>
  <si>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</si>
  <si>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</si>
  <si>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</si>
  <si>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</si>
  <si>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</si>
  <si>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</si>
  <si>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</si>
  <si>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</si>
  <si>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</si>
  <si>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</si>
  <si>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</si>
  <si>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</si>
  <si>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</si>
  <si>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</si>
  <si>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</si>
  <si>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</si>
  <si>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</si>
  <si>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</si>
  <si>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</si>
  <si>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</si>
  <si>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</si>
  <si>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</si>
  <si>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</si>
  <si>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</si>
  <si>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</si>
  <si>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</si>
  <si>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</si>
  <si>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</si>
  <si>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</si>
  <si>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</si>
  <si>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</si>
  <si>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</si>
  <si>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</si>
  <si>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</si>
  <si>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</si>
  <si>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</si>
  <si>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</si>
  <si>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</si>
  <si>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</si>
  <si>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</si>
  <si>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</si>
  <si>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</si>
  <si>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</si>
  <si>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</si>
  <si>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</si>
  <si>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</si>
  <si>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</si>
  <si>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</si>
  <si>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</si>
  <si>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</si>
  <si>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</si>
  <si>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</si>
  <si>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</si>
  <si>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</si>
  <si>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</si>
  <si>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</si>
  <si>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</si>
  <si>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</si>
  <si>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</si>
  <si>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</si>
  <si>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</si>
  <si>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</si>
  <si>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</si>
  <si>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</si>
  <si>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</si>
  <si>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</si>
  <si>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</si>
  <si>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</si>
  <si>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</si>
  <si>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</si>
  <si>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</si>
  <si>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</si>
  <si>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</si>
  <si>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</si>
  <si>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</si>
  <si>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</si>
  <si>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</si>
  <si>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</si>
  <si>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</si>
  <si>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</si>
  <si>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</si>
  <si>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</si>
  <si>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</si>
  <si>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</si>
  <si>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</si>
  <si>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</si>
  <si>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</si>
  <si>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</si>
  <si>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</si>
  <si>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</si>
  <si>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</si>
  <si>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</si>
  <si>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</si>
  <si>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</si>
  <si>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</si>
  <si>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</si>
  <si>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</si>
  <si>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</si>
  <si>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</si>
  <si>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</si>
  <si>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</si>
  <si>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</si>
  <si>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</si>
  <si>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</si>
  <si>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</si>
  <si>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</si>
  <si>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</si>
  <si>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</si>
  <si>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</si>
  <si>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</si>
  <si>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</si>
  <si>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</si>
  <si>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</si>
  <si>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</si>
  <si>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</si>
  <si>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</si>
  <si>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</si>
  <si>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</si>
  <si>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</si>
  <si>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</si>
  <si>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</si>
  <si>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</si>
  <si>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</si>
  <si>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</si>
  <si>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</si>
  <si>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</si>
  <si>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</si>
  <si>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</si>
  <si>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</si>
  <si>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</si>
  <si>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</si>
  <si>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</si>
  <si>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</si>
  <si>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</si>
  <si>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</si>
  <si>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</si>
  <si>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</si>
  <si>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</si>
  <si>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</si>
  <si>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</si>
  <si>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</si>
  <si>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</si>
  <si>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</si>
  <si>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</si>
  <si>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</si>
  <si>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</si>
  <si>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</si>
  <si>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</si>
  <si>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</si>
  <si>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</si>
  <si>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</si>
  <si>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</si>
  <si>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</si>
  <si>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</si>
  <si>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</si>
  <si>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</si>
  <si>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</si>
  <si>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</si>
  <si>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</si>
  <si>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</si>
  <si>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</si>
  <si>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</si>
  <si>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</si>
  <si>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</si>
  <si>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</si>
  <si>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</si>
  <si>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</si>
  <si>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</si>
  <si>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</si>
  <si>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</si>
  <si>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</si>
  <si>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</si>
  <si>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</si>
  <si>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</si>
  <si>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</si>
  <si>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</si>
  <si>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</si>
  <si>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</si>
  <si>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</si>
  <si>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</si>
  <si>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</si>
  <si>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</si>
  <si>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</si>
  <si>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</si>
  <si>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</si>
  <si>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</si>
  <si>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</si>
  <si>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</si>
  <si>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</si>
  <si>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</si>
  <si>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</si>
  <si>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</si>
  <si>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</si>
  <si>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</si>
  <si>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</si>
  <si>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</si>
  <si>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</si>
  <si>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</si>
  <si>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</si>
  <si>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</si>
  <si>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</si>
  <si>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</si>
  <si>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</si>
  <si>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</si>
  <si>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</si>
  <si>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</si>
  <si>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</si>
  <si>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</si>
  <si>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</si>
  <si>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</si>
  <si>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</si>
  <si>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</si>
  <si>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</si>
  <si>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</si>
  <si>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</si>
  <si>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</si>
  <si>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</si>
  <si>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</si>
  <si>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</si>
  <si>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</si>
  <si>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</si>
  <si>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</si>
  <si>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</si>
  <si>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</si>
  <si>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</si>
  <si>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</si>
  <si>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</si>
  <si>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</si>
  <si>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</si>
  <si>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</si>
  <si>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</si>
  <si>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</si>
  <si>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</si>
  <si>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</si>
  <si>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</si>
  <si>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</si>
  <si>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</si>
  <si>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</si>
  <si>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</si>
  <si>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</si>
  <si>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</si>
  <si>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</si>
  <si>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</si>
  <si>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</si>
  <si>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</si>
  <si>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</si>
  <si>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</si>
  <si>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</si>
  <si>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</si>
  <si>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</si>
  <si>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</si>
  <si>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</si>
  <si>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</si>
  <si>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</si>
  <si>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</si>
  <si>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</si>
  <si>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</si>
  <si>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</si>
  <si>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</si>
  <si>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</si>
  <si>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</si>
  <si>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</si>
  <si>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</si>
  <si>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</si>
  <si>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</si>
  <si>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</si>
  <si>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</si>
  <si>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</si>
  <si>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</si>
  <si>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</si>
  <si>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</si>
  <si>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</si>
  <si>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</si>
  <si>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</si>
  <si>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</si>
  <si>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</si>
  <si>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</si>
  <si>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</si>
  <si>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</si>
  <si>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</si>
  <si>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</si>
  <si>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</si>
  <si>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</si>
  <si>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</si>
  <si>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</si>
  <si>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</si>
  <si>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</si>
  <si>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</si>
  <si>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</si>
  <si>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</si>
  <si>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</si>
  <si>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</si>
  <si>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</si>
  <si>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</si>
  <si>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</si>
  <si>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</si>
  <si>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</si>
  <si>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</si>
  <si>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</si>
  <si>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</si>
  <si>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</si>
  <si>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</si>
  <si>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</si>
  <si>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</si>
  <si>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</si>
  <si>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</si>
  <si>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</si>
  <si>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</si>
  <si>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</si>
  <si>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</si>
  <si>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</si>
  <si>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</si>
  <si>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</si>
  <si>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</si>
  <si>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</si>
  <si>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</si>
  <si>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</si>
  <si>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</si>
  <si>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</si>
  <si>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</si>
  <si>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</si>
  <si>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</si>
  <si>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</si>
  <si>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</si>
  <si>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</si>
  <si>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</si>
  <si>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</si>
  <si>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</si>
  <si>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</si>
  <si>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</si>
  <si>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</si>
  <si>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</si>
  <si>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</si>
  <si>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</si>
  <si>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</si>
  <si>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</si>
  <si>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</si>
  <si>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</si>
  <si>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</si>
  <si>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</si>
  <si>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</si>
  <si>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</si>
  <si>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</si>
  <si>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</si>
  <si>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</si>
  <si>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</si>
  <si>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</si>
  <si>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</si>
  <si>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</si>
  <si>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</si>
  <si>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</si>
  <si>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</si>
  <si>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</si>
  <si>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</si>
  <si>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</si>
  <si>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</si>
  <si>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</si>
  <si>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</si>
  <si>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</si>
  <si>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</si>
  <si>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</si>
  <si>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</si>
  <si>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</si>
  <si>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</si>
  <si>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</si>
  <si>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</si>
  <si>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</si>
  <si>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</si>
  <si>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</si>
  <si>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</si>
  <si>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</si>
  <si>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</si>
  <si>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</si>
  <si>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</si>
  <si>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</si>
  <si>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</si>
  <si>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</si>
  <si>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</si>
  <si>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</si>
  <si>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</si>
  <si>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</si>
  <si>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</si>
  <si>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</si>
  <si>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</si>
  <si>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</si>
  <si>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</si>
  <si>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</si>
  <si>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</si>
  <si>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</si>
  <si>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</si>
  <si>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</si>
  <si>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</si>
  <si>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</si>
  <si>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</si>
  <si>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</si>
  <si>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</si>
  <si>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</si>
  <si>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</si>
  <si>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</si>
  <si>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</si>
  <si>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</si>
  <si>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</si>
  <si>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</si>
  <si>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</si>
  <si>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</si>
  <si>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</si>
  <si>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</si>
  <si>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</si>
  <si>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</si>
  <si>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</si>
  <si>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</si>
  <si>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</si>
  <si>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</si>
  <si>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</si>
  <si>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</si>
  <si>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</si>
  <si>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</si>
  <si>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</si>
  <si>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</si>
  <si>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</si>
  <si>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</si>
  <si>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</si>
  <si>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</si>
  <si>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</si>
  <si>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</si>
  <si>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</si>
  <si>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</si>
  <si>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</si>
  <si>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</si>
  <si>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</si>
  <si>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</si>
  <si>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</si>
  <si>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</si>
  <si>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</si>
  <si>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</si>
  <si>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</si>
  <si>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</si>
  <si>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</si>
  <si>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</si>
  <si>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</si>
  <si>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</si>
  <si>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</si>
  <si>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</si>
  <si>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</si>
  <si>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</si>
  <si>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</si>
  <si>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</si>
  <si>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</si>
  <si>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</si>
  <si>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</si>
  <si>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</si>
  <si>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</si>
  <si>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</si>
  <si>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</si>
  <si>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</si>
  <si>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</si>
  <si>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</si>
  <si>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</si>
  <si>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</si>
  <si>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</si>
  <si>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</si>
  <si>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</si>
  <si>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</si>
  <si>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</si>
  <si>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</si>
  <si>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</si>
  <si>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</si>
  <si>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</si>
  <si>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</si>
  <si>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</si>
  <si>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</si>
  <si>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</si>
  <si>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</si>
  <si>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</si>
  <si>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</si>
  <si>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</si>
  <si>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</si>
  <si>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</si>
  <si>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</si>
  <si>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</si>
  <si>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</si>
  <si>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</si>
  <si>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</si>
  <si>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</si>
  <si>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</si>
  <si>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</si>
  <si>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</si>
  <si>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</si>
  <si>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</si>
  <si>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</si>
  <si>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</si>
  <si>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</si>
  <si>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</si>
  <si>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</si>
  <si>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</si>
  <si>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</si>
  <si>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</si>
  <si>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</si>
  <si>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</si>
  <si>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</si>
  <si>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</si>
  <si>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</si>
  <si>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</si>
  <si>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</si>
  <si>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</si>
  <si>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</si>
  <si>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</si>
  <si>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</si>
  <si>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</si>
  <si>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</si>
  <si>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</si>
  <si>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</si>
  <si>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</si>
  <si>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</si>
  <si>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</si>
  <si>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</si>
  <si>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</si>
  <si>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</si>
  <si>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</si>
  <si>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</si>
  <si>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</si>
  <si>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</si>
  <si>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</si>
  <si>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</si>
  <si>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</si>
  <si>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</si>
  <si>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</si>
  <si>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</si>
  <si>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</si>
  <si>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</si>
  <si>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</si>
  <si>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</si>
  <si>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</si>
  <si>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</si>
  <si>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</si>
  <si>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</si>
  <si>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</si>
  <si>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</si>
  <si>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</si>
  <si>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</si>
  <si>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</si>
  <si>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</si>
  <si>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</si>
  <si>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</si>
  <si>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</si>
  <si>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</si>
  <si>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</si>
  <si>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</si>
  <si>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</si>
  <si>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</si>
  <si>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</si>
  <si>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</si>
  <si>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</si>
  <si>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</si>
  <si>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</si>
  <si>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</si>
  <si>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</si>
  <si>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</si>
  <si>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</si>
  <si>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</si>
  <si>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</si>
  <si>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</si>
  <si>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</si>
  <si>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</si>
  <si>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</si>
  <si>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</si>
  <si>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</si>
  <si>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</si>
  <si>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</si>
  <si>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</si>
  <si>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</si>
  <si>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</si>
  <si>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</si>
  <si>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</si>
  <si>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</si>
  <si>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</si>
  <si>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</si>
  <si>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</si>
  <si>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</si>
  <si>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</si>
  <si>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</si>
  <si>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</si>
  <si>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</si>
  <si>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</si>
  <si>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</si>
  <si>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</si>
  <si>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</si>
  <si>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</si>
  <si>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</si>
  <si>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</si>
  <si>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</si>
  <si>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</si>
  <si>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</si>
  <si>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</si>
  <si>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</si>
  <si>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</si>
  <si>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</si>
  <si>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</si>
  <si>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</si>
  <si>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</si>
  <si>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</si>
  <si>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</si>
  <si>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</si>
  <si>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</si>
  <si>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</si>
  <si>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</si>
  <si>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</si>
  <si>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</si>
  <si>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</si>
  <si>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</si>
  <si>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</si>
  <si>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</si>
  <si>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</si>
  <si>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</si>
  <si>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</si>
  <si>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</si>
  <si>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</si>
  <si>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</si>
  <si>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</si>
  <si>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</si>
  <si>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</si>
  <si>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</si>
  <si>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</si>
  <si>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</si>
  <si>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</si>
  <si>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</si>
  <si>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</si>
  <si>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</si>
  <si>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</si>
  <si>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</si>
  <si>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</si>
  <si>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</si>
  <si>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</si>
  <si>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</si>
  <si>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</si>
  <si>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</si>
  <si>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</si>
  <si>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</si>
  <si>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</si>
  <si>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</si>
  <si>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</si>
  <si>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</si>
  <si>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</si>
  <si>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</si>
  <si>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</si>
  <si>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</si>
  <si>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</si>
  <si>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</si>
  <si>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</si>
  <si>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</si>
  <si>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</si>
  <si>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</si>
  <si>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</si>
  <si>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</si>
  <si>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</si>
  <si>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</si>
  <si>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</si>
  <si>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</si>
  <si>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</si>
  <si>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</si>
  <si>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</si>
  <si>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</si>
  <si>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</si>
  <si>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</si>
  <si>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</si>
  <si>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</si>
  <si>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</si>
  <si>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</si>
  <si>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</si>
  <si>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</si>
  <si>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</si>
  <si>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</si>
  <si>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</si>
  <si>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</si>
  <si>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</si>
  <si>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</si>
  <si>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</si>
  <si>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</si>
  <si>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</si>
  <si>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</si>
  <si>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</si>
  <si>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</si>
  <si>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</si>
  <si>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</si>
  <si>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</si>
  <si>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</si>
  <si>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</si>
  <si>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</si>
  <si>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</si>
  <si>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</si>
  <si>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</si>
  <si>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</si>
  <si>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</si>
  <si>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</si>
  <si>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</si>
  <si>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</si>
  <si>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</si>
  <si>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</si>
  <si>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</si>
  <si>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</si>
  <si>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</si>
  <si>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</si>
  <si>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</si>
  <si>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</si>
  <si>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</si>
  <si>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</si>
  <si>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</si>
  <si>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</si>
  <si>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</si>
  <si>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</si>
  <si>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</si>
  <si>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</si>
  <si>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</si>
  <si>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</si>
  <si>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</si>
  <si>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</si>
  <si>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</si>
  <si>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</si>
  <si>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</si>
  <si>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</si>
  <si>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</si>
  <si>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</si>
  <si>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</si>
  <si>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</si>
  <si>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</si>
  <si>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</si>
  <si>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</si>
  <si>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</si>
  <si>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</si>
  <si>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</si>
  <si>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</si>
  <si>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</si>
  <si>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</si>
  <si>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</si>
  <si>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</si>
  <si>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</si>
  <si>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</si>
  <si>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</si>
  <si>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</si>
  <si>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</si>
  <si>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</si>
  <si>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</si>
  <si>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</si>
  <si>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</si>
  <si>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</si>
  <si>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</si>
  <si>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</si>
  <si>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</si>
  <si>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</si>
  <si>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</si>
  <si>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</si>
  <si>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</si>
  <si>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</si>
  <si>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</si>
  <si>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</si>
  <si>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</si>
  <si>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</si>
  <si>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</si>
  <si>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</si>
  <si>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</si>
  <si>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</si>
  <si>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</si>
  <si>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</si>
  <si>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</si>
  <si>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</si>
  <si>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</si>
  <si>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</si>
  <si>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</si>
  <si>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</si>
  <si>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</si>
  <si>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</si>
  <si>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</si>
  <si>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</si>
  <si>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</si>
  <si>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</si>
  <si>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</si>
  <si>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</si>
  <si>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</si>
  <si>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</si>
  <si>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</si>
  <si>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</si>
  <si>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</si>
  <si>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</si>
  <si>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</si>
  <si>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</si>
  <si>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</si>
  <si>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</si>
  <si>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</si>
  <si>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</si>
  <si>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</si>
  <si>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</si>
  <si>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</si>
  <si>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</si>
  <si>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</si>
  <si>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</si>
  <si>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</si>
  <si>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</si>
  <si>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</si>
  <si>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</si>
  <si>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</si>
  <si>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</si>
  <si>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</si>
  <si>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</si>
  <si>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</si>
  <si>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</si>
  <si>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</si>
  <si>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</si>
  <si>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</si>
  <si>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</si>
  <si>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</si>
  <si>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</si>
  <si>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</si>
  <si>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</si>
  <si>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</si>
  <si>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</si>
  <si>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</si>
  <si>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</si>
  <si>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</si>
  <si>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</si>
  <si>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</si>
  <si>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</si>
  <si>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</si>
  <si>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</si>
  <si>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</si>
  <si>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</si>
  <si>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</si>
  <si>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</si>
  <si>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</si>
  <si>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</si>
  <si>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</si>
  <si>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</si>
  <si>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</si>
  <si>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</si>
  <si>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</si>
  <si>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</si>
  <si>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</si>
  <si>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</si>
  <si>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</si>
  <si>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</si>
  <si>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</si>
  <si>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</si>
  <si>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</si>
  <si>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</si>
  <si>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</si>
  <si>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</si>
  <si>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</si>
  <si>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</si>
  <si>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</si>
  <si>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</si>
  <si>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</si>
  <si>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</si>
  <si>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</si>
  <si>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</si>
  <si>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</si>
  <si>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</si>
  <si>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</si>
  <si>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</si>
  <si>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</si>
  <si>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</si>
  <si>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</si>
  <si>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</si>
  <si>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</si>
  <si>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</si>
  <si>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</si>
  <si>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</si>
  <si>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</si>
  <si>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</si>
  <si>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</si>
  <si>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</si>
  <si>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</si>
  <si>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</si>
  <si>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</si>
  <si>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</si>
  <si>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</si>
  <si>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</si>
  <si>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</si>
  <si>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</si>
  <si>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</si>
  <si>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</si>
  <si>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</si>
  <si>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</si>
  <si>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</si>
  <si>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</si>
  <si>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</si>
  <si>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</si>
  <si>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</si>
  <si>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</si>
  <si>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</si>
  <si>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</si>
  <si>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</si>
  <si>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</si>
  <si>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</si>
  <si>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</si>
  <si>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</si>
  <si>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</si>
  <si>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</si>
  <si>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</si>
  <si>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</si>
  <si>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</si>
  <si>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</si>
  <si>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</si>
  <si>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</si>
  <si>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</si>
  <si>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</si>
  <si>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</si>
  <si>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</si>
  <si>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</si>
  <si>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</si>
  <si>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</si>
  <si>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</si>
  <si>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</si>
  <si>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</si>
  <si>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</si>
  <si>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</si>
  <si>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</si>
  <si>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</si>
  <si>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</si>
  <si>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</si>
  <si>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</si>
  <si>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</si>
  <si>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</si>
  <si>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</si>
  <si>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</si>
  <si>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</si>
  <si>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</si>
  <si>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</si>
  <si>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</si>
  <si>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</si>
  <si>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</si>
  <si>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</si>
  <si>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</si>
  <si>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</si>
  <si>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</si>
  <si>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</si>
  <si>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</si>
  <si>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</si>
  <si>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</si>
  <si>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</si>
  <si>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</si>
  <si>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</si>
  <si>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</si>
  <si>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</si>
  <si>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</si>
  <si>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</si>
  <si>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</si>
  <si>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</si>
  <si>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</si>
  <si>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</si>
  <si>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</si>
  <si>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</si>
  <si>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</si>
  <si>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</si>
  <si>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</si>
  <si>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</si>
  <si>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</si>
  <si>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</si>
  <si>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</si>
  <si>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</si>
  <si>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</si>
  <si>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</si>
  <si>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</si>
  <si>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</si>
  <si>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</si>
  <si>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</si>
  <si>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</si>
  <si>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</si>
  <si>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</si>
  <si>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</si>
  <si>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</si>
  <si>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</si>
  <si>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</si>
  <si>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</si>
  <si>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</si>
  <si>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</si>
  <si>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</si>
  <si>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</si>
  <si>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</si>
  <si>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</si>
  <si>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</si>
  <si>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</si>
  <si>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</si>
  <si>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</si>
  <si>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</si>
  <si>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</si>
  <si>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</si>
  <si>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</si>
  <si>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</si>
  <si>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</si>
  <si>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</si>
  <si>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</si>
  <si>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</si>
  <si>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</si>
  <si>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</si>
  <si>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</si>
  <si>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</si>
  <si>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</si>
  <si>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</si>
  <si>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</si>
  <si>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</si>
  <si>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</si>
  <si>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</si>
  <si>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</si>
  <si>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</si>
  <si>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</si>
  <si>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</si>
  <si>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</si>
  <si>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</si>
  <si>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</si>
  <si>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</si>
  <si>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</si>
  <si>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</si>
  <si>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</si>
  <si>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</si>
  <si>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</si>
  <si>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</si>
  <si>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</si>
  <si>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</si>
  <si>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</si>
  <si>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</si>
  <si>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</si>
  <si>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</si>
  <si>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</si>
  <si>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</si>
  <si>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</si>
  <si>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</si>
  <si>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</si>
  <si>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</si>
  <si>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</si>
  <si>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</si>
  <si>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</si>
  <si>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</si>
  <si>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</si>
  <si>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</si>
  <si>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</si>
  <si>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</si>
  <si>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</si>
  <si>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</si>
  <si>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</si>
  <si>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</si>
  <si>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</si>
  <si>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</si>
  <si>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</si>
  <si>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</si>
  <si>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</si>
  <si>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</si>
  <si>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</si>
  <si>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</si>
  <si>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</si>
  <si>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</si>
  <si>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</si>
  <si>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</si>
  <si>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</si>
  <si>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</si>
  <si>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</si>
  <si>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</si>
  <si>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</si>
  <si>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</si>
  <si>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</si>
  <si>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</si>
  <si>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</si>
  <si>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</si>
  <si>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</si>
  <si>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</si>
  <si>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</si>
  <si>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</si>
  <si>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</si>
  <si>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</si>
  <si>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</si>
  <si>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</si>
  <si>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</si>
  <si>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</si>
  <si>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</si>
  <si>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</si>
  <si>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</si>
  <si>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</si>
  <si>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</si>
  <si>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</si>
  <si>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</si>
  <si>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</si>
  <si>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</si>
  <si>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</si>
  <si>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</si>
  <si>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</si>
  <si>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</si>
  <si>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</si>
  <si>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</si>
  <si>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</si>
  <si>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</si>
  <si>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</si>
  <si>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</si>
  <si>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</si>
  <si>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</si>
  <si>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</si>
  <si>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</si>
  <si>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</si>
  <si>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</si>
  <si>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</si>
  <si>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</si>
  <si>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</si>
  <si>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</si>
  <si>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</si>
  <si>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</si>
  <si>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</si>
  <si>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</si>
  <si>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</si>
  <si>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</si>
  <si>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</si>
  <si>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</si>
  <si>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</si>
  <si>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</si>
  <si>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</si>
  <si>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</si>
  <si>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</si>
  <si>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</si>
  <si>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</si>
  <si>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</si>
  <si>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</si>
  <si>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</si>
  <si>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</si>
  <si>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</si>
  <si>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</si>
  <si>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</si>
  <si>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</si>
  <si>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</si>
  <si>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</si>
  <si>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</si>
  <si>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</si>
  <si>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</si>
  <si>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</si>
  <si>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</si>
  <si>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</si>
  <si>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</si>
  <si>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</si>
  <si>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</si>
  <si>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</si>
  <si>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</si>
  <si>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</si>
  <si>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</si>
  <si>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</si>
  <si>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</si>
  <si>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</si>
  <si>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</si>
  <si>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</si>
  <si>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</si>
  <si>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</si>
  <si>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</si>
  <si>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</si>
  <si>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</si>
  <si>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</si>
  <si>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</si>
  <si>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</si>
  <si>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</si>
  <si>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</si>
  <si>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</si>
  <si>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</si>
  <si>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</si>
  <si>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</si>
  <si>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</si>
  <si>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</si>
  <si>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</si>
  <si>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</si>
  <si>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</si>
  <si>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</si>
  <si>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</si>
  <si>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</si>
  <si>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</si>
  <si>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</si>
  <si>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</si>
  <si>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</si>
  <si>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</si>
  <si>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</si>
  <si>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</si>
  <si>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</si>
  <si>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</si>
  <si>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</si>
  <si>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</si>
  <si>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</si>
  <si>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</si>
  <si>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</si>
  <si>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</si>
  <si>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</si>
  <si>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</si>
  <si>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</si>
  <si>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</si>
  <si>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</si>
  <si>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</si>
  <si>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</si>
  <si>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</si>
  <si>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</si>
  <si>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</si>
  <si>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</si>
  <si>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</si>
  <si>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</si>
  <si>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</si>
  <si>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</si>
  <si>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</si>
  <si>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</si>
  <si>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</si>
  <si>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</si>
  <si>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</si>
  <si>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</si>
  <si>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</si>
  <si>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</si>
  <si>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</si>
  <si>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</si>
  <si>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</si>
  <si>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</si>
  <si>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</si>
  <si>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</si>
  <si>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</si>
  <si>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</si>
  <si>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</si>
  <si>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</si>
  <si>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</si>
  <si>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</si>
  <si>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</si>
  <si>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</si>
  <si>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</si>
  <si>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</si>
  <si>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</si>
  <si>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</si>
  <si>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</si>
  <si>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</si>
  <si>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</si>
  <si>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</si>
  <si>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</si>
  <si>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</si>
  <si>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</si>
  <si>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</si>
  <si>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</si>
  <si>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</si>
  <si>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</si>
  <si>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</si>
  <si>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</si>
  <si>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</si>
  <si>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</si>
  <si>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</si>
  <si>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</si>
  <si>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</si>
  <si>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</si>
  <si>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</si>
  <si>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</si>
  <si>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</si>
  <si>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</si>
  <si>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</si>
  <si>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</si>
  <si>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</si>
  <si>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</si>
  <si>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</si>
  <si>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</si>
  <si>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</si>
  <si>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</si>
  <si>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</si>
  <si>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</si>
  <si>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</si>
  <si>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</si>
  <si>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</si>
  <si>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</si>
  <si>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</si>
  <si>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</si>
  <si>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</si>
  <si>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</si>
  <si>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</si>
  <si>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</si>
  <si>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</si>
  <si>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</si>
  <si>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</si>
  <si>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</si>
  <si>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</si>
  <si>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</si>
  <si>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</si>
  <si>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</si>
  <si>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</si>
  <si>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</si>
  <si>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</si>
  <si>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</si>
  <si>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</si>
  <si>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</si>
  <si>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</si>
  <si>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</si>
  <si>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</si>
  <si>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</si>
  <si>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</si>
  <si>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</si>
  <si>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</si>
  <si>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</si>
  <si>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</si>
  <si>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</si>
  <si>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</si>
  <si>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</si>
  <si>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</si>
  <si>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</si>
  <si>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</si>
  <si>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</si>
  <si>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</si>
  <si>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</si>
  <si>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</si>
  <si>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</si>
  <si>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</si>
  <si>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</si>
  <si>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</si>
  <si>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</si>
  <si>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</si>
  <si>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</si>
  <si>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</si>
  <si>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</si>
  <si>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</si>
  <si>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</si>
  <si>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</si>
  <si>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</si>
  <si>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</si>
  <si>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</si>
  <si>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</si>
  <si>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</si>
  <si>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</si>
  <si>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</si>
  <si>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</si>
  <si>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</si>
  <si>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</si>
  <si>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</si>
  <si>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</si>
  <si>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</si>
  <si>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</si>
  <si>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</si>
  <si>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</si>
  <si>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</si>
  <si>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</si>
  <si>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</si>
  <si>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</si>
  <si>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</si>
  <si>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</si>
  <si>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</si>
  <si>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</si>
  <si>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</si>
  <si>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</si>
  <si>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</si>
  <si>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</si>
  <si>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</si>
  <si>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</si>
  <si>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</si>
  <si>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</si>
  <si>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</si>
  <si>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</si>
  <si>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</si>
  <si>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</si>
  <si>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</si>
  <si>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</si>
  <si>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</si>
  <si>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</si>
  <si>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</si>
  <si>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</si>
  <si>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</si>
  <si>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</si>
  <si>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</si>
  <si>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</si>
  <si>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</si>
  <si>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</si>
  <si>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</si>
  <si>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</si>
  <si>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</si>
  <si>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</si>
  <si>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</si>
  <si>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</si>
  <si>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</si>
  <si>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</si>
  <si>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</si>
  <si>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</si>
  <si>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</si>
  <si>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</si>
  <si>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</si>
  <si>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</si>
  <si>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</si>
  <si>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</si>
  <si>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</si>
  <si>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</si>
  <si>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</si>
  <si>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</si>
  <si>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</si>
  <si>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</si>
  <si>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</si>
  <si>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</si>
  <si>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</si>
  <si>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</si>
  <si>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</si>
  <si>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</si>
  <si>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</si>
  <si>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</si>
  <si>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</si>
  <si>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</si>
  <si>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</si>
  <si>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</si>
  <si>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</si>
  <si>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</si>
  <si>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</si>
  <si>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</si>
  <si>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</si>
  <si>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</si>
  <si>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</si>
  <si>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</si>
  <si>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</si>
  <si>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</si>
  <si>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</si>
  <si>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</si>
  <si>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</si>
  <si>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</si>
  <si>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</si>
  <si>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</si>
  <si>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</si>
  <si>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</si>
  <si>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</si>
  <si>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</si>
  <si>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</si>
  <si>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</si>
  <si>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</si>
  <si>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</si>
  <si>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</si>
  <si>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</si>
  <si>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</si>
  <si>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</si>
  <si>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</si>
  <si>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</si>
  <si>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</si>
  <si>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</si>
  <si>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</si>
  <si>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</si>
  <si>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</si>
  <si>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</si>
  <si>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</si>
  <si>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</si>
  <si>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</si>
  <si>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</si>
  <si>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</si>
  <si>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</si>
  <si>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</si>
  <si>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</si>
  <si>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</si>
  <si>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</si>
  <si>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</si>
  <si>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</si>
  <si>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</si>
  <si>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</si>
  <si>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</si>
  <si>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</si>
  <si>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</si>
  <si>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</si>
  <si>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</si>
  <si>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</si>
  <si>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</si>
  <si>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</si>
  <si>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</si>
  <si>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</si>
  <si>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</si>
  <si>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</si>
  <si>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</si>
  <si>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</si>
  <si>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</si>
  <si>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</si>
  <si>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</si>
  <si>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</si>
  <si>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</si>
  <si>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</si>
  <si>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</si>
  <si>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</si>
  <si>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</si>
  <si>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</si>
  <si>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</si>
  <si>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</si>
  <si>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</si>
  <si>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</si>
  <si>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</si>
  <si>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</si>
  <si>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</si>
  <si>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</si>
  <si>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</si>
  <si>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</si>
  <si>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</si>
  <si>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</si>
  <si>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</si>
  <si>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</si>
  <si>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</si>
  <si>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</si>
  <si>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</si>
  <si>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</si>
  <si>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</si>
  <si>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</si>
  <si>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</si>
  <si>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</si>
  <si>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</si>
  <si>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</si>
  <si>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</si>
  <si>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</si>
  <si>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</si>
  <si>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</si>
  <si>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</si>
  <si>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</si>
  <si>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</si>
  <si>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</si>
  <si>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</si>
  <si>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</si>
  <si>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</si>
  <si>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</si>
  <si>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</si>
  <si>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</si>
  <si>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</si>
  <si>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</si>
  <si>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</si>
  <si>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</si>
  <si>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</si>
  <si>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</si>
  <si>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</si>
  <si>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</si>
  <si>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</si>
  <si>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</si>
  <si>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</si>
  <si>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</si>
  <si>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</si>
  <si>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</si>
  <si>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</si>
  <si>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</si>
  <si>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</si>
  <si>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</si>
  <si>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</si>
  <si>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</si>
  <si>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</si>
  <si>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</si>
  <si>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</si>
  <si>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</si>
  <si>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</si>
  <si>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</si>
  <si>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</si>
  <si>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</si>
  <si>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</si>
  <si>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</si>
  <si>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</si>
  <si>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</si>
  <si>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</si>
  <si>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</si>
  <si>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</si>
  <si>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</si>
  <si>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</si>
  <si>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</si>
  <si>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</si>
  <si>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</si>
  <si>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</si>
  <si>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</si>
  <si>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</si>
  <si>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</si>
  <si>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</si>
  <si>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</si>
  <si>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</si>
  <si>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</si>
  <si>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</si>
  <si>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</si>
  <si>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</si>
  <si>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</si>
  <si>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</si>
  <si>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</si>
  <si>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</si>
  <si>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</si>
  <si>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</si>
  <si>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</si>
  <si>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</si>
  <si>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</si>
  <si>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</si>
  <si>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</si>
  <si>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</si>
  <si>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</si>
  <si>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</si>
  <si>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</si>
  <si>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</si>
  <si>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</si>
  <si>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</si>
  <si>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</si>
  <si>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</si>
  <si>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</si>
  <si>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</si>
  <si>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</si>
  <si>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</si>
  <si>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</si>
  <si>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</si>
  <si>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</si>
  <si>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</si>
  <si>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</si>
  <si>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</si>
  <si>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</si>
  <si>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</si>
  <si>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</si>
  <si>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</si>
  <si>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</si>
  <si>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</si>
  <si>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</si>
  <si>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</si>
  <si>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</si>
  <si>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</si>
  <si>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</si>
  <si>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</si>
  <si>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</si>
  <si>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</si>
  <si>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</si>
  <si>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</si>
  <si>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</si>
  <si>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</si>
  <si>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</si>
  <si>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</si>
  <si>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</si>
  <si>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</si>
  <si>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</si>
  <si>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</si>
  <si>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</si>
  <si>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</si>
  <si>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</si>
  <si>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</si>
  <si>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</si>
  <si>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</si>
  <si>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</si>
  <si>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</si>
  <si>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</si>
  <si>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</si>
  <si>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</si>
  <si>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</si>
  <si>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</si>
  <si>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</si>
  <si>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</si>
  <si>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</si>
  <si>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</si>
  <si>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</si>
  <si>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</si>
  <si>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</si>
  <si>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</si>
  <si>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</si>
  <si>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</si>
  <si>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</si>
  <si>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</si>
  <si>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</si>
  <si>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</si>
  <si>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</si>
  <si>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</si>
  <si>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</si>
  <si>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</si>
  <si>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</si>
  <si>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</si>
  <si>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</si>
  <si>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</si>
  <si>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</si>
  <si>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</si>
  <si>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</si>
  <si>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</si>
  <si>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</si>
  <si>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</si>
  <si>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</si>
  <si>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</si>
  <si>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</si>
  <si>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</si>
  <si>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</si>
  <si>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</si>
  <si>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</si>
  <si>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</si>
  <si>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</si>
  <si>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</si>
  <si>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</si>
  <si>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</si>
  <si>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</si>
  <si>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</si>
  <si>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</si>
  <si>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</si>
  <si>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</si>
  <si>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</si>
  <si>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</si>
  <si>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</si>
  <si>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</si>
  <si>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</si>
  <si>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</si>
  <si>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</si>
  <si>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</si>
  <si>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</si>
  <si>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</si>
  <si>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</si>
  <si>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</si>
  <si>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</si>
  <si>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</si>
  <si>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</si>
  <si>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</si>
  <si>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</si>
  <si>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</si>
  <si>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</si>
  <si>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</si>
  <si>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</si>
  <si>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</si>
  <si>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</si>
  <si>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</si>
  <si>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</si>
  <si>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</si>
  <si>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</si>
  <si>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</si>
  <si>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</si>
  <si>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</si>
  <si>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</si>
  <si>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</si>
  <si>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</si>
  <si>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</si>
  <si>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</si>
  <si>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</si>
  <si>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</si>
  <si>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</si>
  <si>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</si>
  <si>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</si>
  <si>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</si>
  <si>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</si>
  <si>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</si>
  <si>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</si>
  <si>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</si>
  <si>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</si>
  <si>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</si>
  <si>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</si>
  <si>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</si>
  <si>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</si>
  <si>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</si>
  <si>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</si>
  <si>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</si>
  <si>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</si>
  <si>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</si>
  <si>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</si>
  <si>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</si>
  <si>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</si>
  <si>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</si>
  <si>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</si>
  <si>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</si>
  <si>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</si>
  <si>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</si>
  <si>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</si>
  <si>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</si>
  <si>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</si>
  <si>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</si>
  <si>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</si>
  <si>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</si>
  <si>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</si>
  <si>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</si>
  <si>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</si>
  <si>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</si>
  <si>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</si>
  <si>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</si>
  <si>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</si>
  <si>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</si>
  <si>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</si>
  <si>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</si>
  <si>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</si>
  <si>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</si>
  <si>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</si>
  <si>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</si>
  <si>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</si>
  <si>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</si>
  <si>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</si>
  <si>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</si>
  <si>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</si>
  <si>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</si>
  <si>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</si>
  <si>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</si>
  <si>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</si>
  <si>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</si>
  <si>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</si>
  <si>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</si>
  <si>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</si>
  <si>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</si>
  <si>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</si>
  <si>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</si>
  <si>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</si>
  <si>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</si>
  <si>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</si>
  <si>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</si>
  <si>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</si>
  <si>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</si>
  <si>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</si>
  <si>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</si>
  <si>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</si>
  <si>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</si>
  <si>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</si>
  <si>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</si>
  <si>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</si>
  <si>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</si>
  <si>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</si>
  <si>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</si>
  <si>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</si>
  <si>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</si>
  <si>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</si>
  <si>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</si>
  <si>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</si>
  <si>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</si>
  <si>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</si>
  <si>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</si>
  <si>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</si>
  <si>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</si>
  <si>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</si>
  <si>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</si>
  <si>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</si>
  <si>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</si>
  <si>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</si>
  <si>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</si>
  <si>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</si>
  <si>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</si>
  <si>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</si>
  <si>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</si>
  <si>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</si>
  <si>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</si>
  <si>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</si>
  <si>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</si>
  <si>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</si>
  <si>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</si>
  <si>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</si>
  <si>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</si>
  <si>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</si>
  <si>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</si>
  <si>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</si>
  <si>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</si>
  <si>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</si>
  <si>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</si>
  <si>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</si>
  <si>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</si>
  <si>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</si>
  <si>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</si>
  <si>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</si>
  <si>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</si>
  <si>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</si>
  <si>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</si>
  <si>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</si>
  <si>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</si>
  <si>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</si>
  <si>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</si>
  <si>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</si>
  <si>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</si>
  <si>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</si>
  <si>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</si>
  <si>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</si>
  <si>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</si>
  <si>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</si>
  <si>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</si>
  <si>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</si>
  <si>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</si>
  <si>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</si>
  <si>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</si>
  <si>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</si>
  <si>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</si>
  <si>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</si>
  <si>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</si>
  <si>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</si>
  <si>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</si>
  <si>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</si>
  <si>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</si>
  <si>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</si>
  <si>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</si>
  <si>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</si>
  <si>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</si>
  <si>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</si>
  <si>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</si>
  <si>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</si>
  <si>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</si>
  <si>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</si>
  <si>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</si>
  <si>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</si>
  <si>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</si>
  <si>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</si>
  <si>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</si>
  <si>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</si>
  <si>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</si>
  <si>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</si>
  <si>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</si>
  <si>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</si>
  <si>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</si>
  <si>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</si>
  <si>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</si>
  <si>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</si>
  <si>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</si>
  <si>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</si>
  <si>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</si>
  <si>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</si>
  <si>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</si>
  <si>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</si>
  <si>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</si>
  <si>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</si>
  <si>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</si>
  <si>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</si>
  <si>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</si>
  <si>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</si>
  <si>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</si>
  <si>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</si>
  <si>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</si>
  <si>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</si>
  <si>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</si>
  <si>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</si>
  <si>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</si>
  <si>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</si>
  <si>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</si>
  <si>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</si>
  <si>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</si>
  <si>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</si>
  <si>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</si>
  <si>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</si>
  <si>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</si>
  <si>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</si>
  <si>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</si>
  <si>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</si>
  <si>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</si>
  <si>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</si>
  <si>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</si>
  <si>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</si>
  <si>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</si>
  <si>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</si>
  <si>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</si>
  <si>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</si>
  <si>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</si>
  <si>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</si>
  <si>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</si>
  <si>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</si>
  <si>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</si>
  <si>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</si>
  <si>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</si>
  <si>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</si>
  <si>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</si>
  <si>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</si>
  <si>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</si>
  <si>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</si>
  <si>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</si>
  <si>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</si>
  <si>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</si>
  <si>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</si>
  <si>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</si>
  <si>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</si>
  <si>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</si>
  <si>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</si>
  <si>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</si>
  <si>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</si>
  <si>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</si>
  <si>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</si>
  <si>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</si>
  <si>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</si>
  <si>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</si>
  <si>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</si>
  <si>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</si>
  <si>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</si>
  <si>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</si>
  <si>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</si>
  <si>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</si>
  <si>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</si>
  <si>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</si>
  <si>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</si>
  <si>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</si>
  <si>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</si>
  <si>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</si>
  <si>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</si>
  <si>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</si>
  <si>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</si>
  <si>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</si>
  <si>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</si>
  <si>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</si>
  <si>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</si>
  <si>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</si>
  <si>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</si>
  <si>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</si>
  <si>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</si>
  <si>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</si>
  <si>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</si>
  <si>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</si>
  <si>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</si>
  <si>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</si>
  <si>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</si>
  <si>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</si>
  <si>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</si>
  <si>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</si>
  <si>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</si>
  <si>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</si>
  <si>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</si>
  <si>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</si>
  <si>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</si>
  <si>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</si>
  <si>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</si>
  <si>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</si>
  <si>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</si>
  <si>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</si>
  <si>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</si>
  <si>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</si>
  <si>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</si>
  <si>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</si>
  <si>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</si>
  <si>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</si>
  <si>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</si>
  <si>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</si>
  <si>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</si>
  <si>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</si>
  <si>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</si>
  <si>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</si>
  <si>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</si>
  <si>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</si>
  <si>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</si>
  <si>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</si>
  <si>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</si>
  <si>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</si>
  <si>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</si>
  <si>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</si>
  <si>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</si>
  <si>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</si>
  <si>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</si>
  <si>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</si>
  <si>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</si>
  <si>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</si>
  <si>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</si>
  <si>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</si>
  <si>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</si>
  <si>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</si>
  <si>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</si>
  <si>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</si>
  <si>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</si>
  <si>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</si>
  <si>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</si>
  <si>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</si>
  <si>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</si>
  <si>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</si>
  <si>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</si>
  <si>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</si>
  <si>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</si>
  <si>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</si>
  <si>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</si>
  <si>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</si>
  <si>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</si>
  <si>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</si>
  <si>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</si>
  <si>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</si>
  <si>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</si>
  <si>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</si>
  <si>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</si>
  <si>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</si>
  <si>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</si>
  <si>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</si>
  <si>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</si>
  <si>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</si>
  <si>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</si>
  <si>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</si>
  <si>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</si>
  <si>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</si>
  <si>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</si>
  <si>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</si>
  <si>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</si>
  <si>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</si>
  <si>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</si>
  <si>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</si>
  <si>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</si>
  <si>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</si>
  <si>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</si>
  <si>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</si>
  <si>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</si>
  <si>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</si>
  <si>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</si>
  <si>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</si>
  <si>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</si>
  <si>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</si>
  <si>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</si>
  <si>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</si>
  <si>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</si>
  <si>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</si>
  <si>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</si>
  <si>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</si>
  <si>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</si>
  <si>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</si>
  <si>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</si>
  <si>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</si>
  <si>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</si>
  <si>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</si>
  <si>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</si>
  <si>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</si>
  <si>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</si>
  <si>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</si>
  <si>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</si>
  <si>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</si>
  <si>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</si>
  <si>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</si>
  <si>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</si>
  <si>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</si>
  <si>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</si>
  <si>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</si>
  <si>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</si>
  <si>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</si>
  <si>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</si>
  <si>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</si>
  <si>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</si>
  <si>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</si>
  <si>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</si>
  <si>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</si>
  <si>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</si>
  <si>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</si>
  <si>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</si>
  <si>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</si>
  <si>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</si>
  <si>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</si>
  <si>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</si>
  <si>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</si>
  <si>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</si>
  <si>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</si>
  <si>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</si>
  <si>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</si>
  <si>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</si>
  <si>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</si>
  <si>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</si>
  <si>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</si>
  <si>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</si>
  <si>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</si>
  <si>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</si>
  <si>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</si>
  <si>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</si>
  <si>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</si>
  <si>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</si>
  <si>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</si>
  <si>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</si>
  <si>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</si>
  <si>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</si>
  <si>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</si>
  <si>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</si>
  <si>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</si>
  <si>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</si>
  <si>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</si>
  <si>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</si>
  <si>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</si>
  <si>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</si>
  <si>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</si>
  <si>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</si>
  <si>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</si>
  <si>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</si>
  <si>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</si>
  <si>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</si>
  <si>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</si>
  <si>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</si>
  <si>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</si>
  <si>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</si>
  <si>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</si>
  <si>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</si>
  <si>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</si>
  <si>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</si>
  <si>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</si>
  <si>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</si>
  <si>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</si>
  <si>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</si>
  <si>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</si>
  <si>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</si>
  <si>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</si>
  <si>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</si>
  <si>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</si>
  <si>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</si>
  <si>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</si>
  <si>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</si>
  <si>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</si>
  <si>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</si>
  <si>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</si>
  <si>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</si>
  <si>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</si>
  <si>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</si>
  <si>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</si>
  <si>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</si>
  <si>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</si>
  <si>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</si>
  <si>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</si>
  <si>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</si>
  <si>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</si>
  <si>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</si>
  <si>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</si>
  <si>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</si>
  <si>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</si>
  <si>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</si>
  <si>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</si>
  <si>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</si>
  <si>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</si>
  <si>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</si>
  <si>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</si>
  <si>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</si>
  <si>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</si>
  <si>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</si>
  <si>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</si>
  <si>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</si>
  <si>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</si>
  <si>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</si>
  <si>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</si>
  <si>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</si>
  <si>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</si>
  <si>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</si>
  <si>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</si>
  <si>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</si>
  <si>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</si>
  <si>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</si>
  <si>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</si>
  <si>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</si>
  <si>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</si>
  <si>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</si>
  <si>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</si>
  <si>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</si>
  <si>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</si>
  <si>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</si>
  <si>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</si>
  <si>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</si>
  <si>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</si>
  <si>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</si>
  <si>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</si>
  <si>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</si>
  <si>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</si>
  <si>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</si>
  <si>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</si>
  <si>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</si>
  <si>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</si>
  <si>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</si>
  <si>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</si>
  <si>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</si>
  <si>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</si>
  <si>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</si>
  <si>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</si>
  <si>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</si>
  <si>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</si>
  <si>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</si>
  <si>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</si>
  <si>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</si>
  <si>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</si>
  <si>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</si>
  <si>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</si>
  <si>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</si>
  <si>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</si>
  <si>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</si>
  <si>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</si>
  <si>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</si>
  <si>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</si>
  <si>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</si>
  <si>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</si>
  <si>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</si>
  <si>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</si>
  <si>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</si>
  <si>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</si>
  <si>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</si>
  <si>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</si>
  <si>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</si>
  <si>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</si>
  <si>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</si>
  <si>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</si>
  <si>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</si>
  <si>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</si>
  <si>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</si>
  <si>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</si>
  <si>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</si>
  <si>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</si>
  <si>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</si>
  <si>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</si>
  <si>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</si>
  <si>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</si>
  <si>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</si>
  <si>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</si>
  <si>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</si>
  <si>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</si>
  <si>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</si>
  <si>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</si>
  <si>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</si>
  <si>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</si>
  <si>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</si>
  <si>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</si>
  <si>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</si>
  <si>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</si>
  <si>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</si>
  <si>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</si>
  <si>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</si>
  <si>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</si>
  <si>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</si>
  <si>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</si>
  <si>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</si>
  <si>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</si>
  <si>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</si>
  <si>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</si>
  <si>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</si>
  <si>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</si>
  <si>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</si>
  <si>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</si>
  <si>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</si>
  <si>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</si>
  <si>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</si>
  <si>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</si>
  <si>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</si>
  <si>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</si>
  <si>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</si>
  <si>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</si>
  <si>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</si>
  <si>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</si>
  <si>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</si>
  <si>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</si>
  <si>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</si>
  <si>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</si>
  <si>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</si>
  <si>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</si>
  <si>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</si>
  <si>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</si>
  <si>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</si>
  <si>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</si>
  <si>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</si>
  <si>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</si>
  <si>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</si>
  <si>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</si>
  <si>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</si>
  <si>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</si>
  <si>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</si>
  <si>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</si>
  <si>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</si>
  <si>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</si>
  <si>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</si>
  <si>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</si>
  <si>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</si>
  <si>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</si>
  <si>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</si>
  <si>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</si>
  <si>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</si>
  <si>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</si>
  <si>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</si>
  <si>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</si>
  <si>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</si>
  <si>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</si>
  <si>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</si>
  <si>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</si>
  <si>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</si>
  <si>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</si>
  <si>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</si>
  <si>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</si>
  <si>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</si>
  <si>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</si>
  <si>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</si>
  <si>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</si>
  <si>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</si>
  <si>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</si>
  <si>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</si>
  <si>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</si>
  <si>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</si>
  <si>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</si>
  <si>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</si>
  <si>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</si>
  <si>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</si>
  <si>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</si>
  <si>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</si>
  <si>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</si>
  <si>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</si>
  <si>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</si>
  <si>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</si>
  <si>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</si>
  <si>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</si>
  <si>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</si>
  <si>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</si>
  <si>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</si>
  <si>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</si>
  <si>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</si>
  <si>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</si>
  <si>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</si>
  <si>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</si>
  <si>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</si>
  <si>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</si>
  <si>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</si>
  <si>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</si>
  <si>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</si>
  <si>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</si>
  <si>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</si>
  <si>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</si>
  <si>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</si>
  <si>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</si>
  <si>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</si>
  <si>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</si>
  <si>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</si>
  <si>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</si>
  <si>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</si>
  <si>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</si>
  <si>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</si>
  <si>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</si>
  <si>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</si>
  <si>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</si>
  <si>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</si>
  <si>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</si>
  <si>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</si>
  <si>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</si>
  <si>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</si>
  <si>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</si>
  <si>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</si>
  <si>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</si>
  <si>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</si>
  <si>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</si>
  <si>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</si>
  <si>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</si>
  <si>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</si>
  <si>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</si>
  <si>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</si>
  <si>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</si>
  <si>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</si>
  <si>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</si>
  <si>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</si>
  <si>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</si>
  <si>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</si>
  <si>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</si>
  <si>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</si>
  <si>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</si>
  <si>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</si>
  <si>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</si>
  <si>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</si>
  <si>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</si>
  <si>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</si>
  <si>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</si>
  <si>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</si>
  <si>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</si>
  <si>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</si>
  <si>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</si>
  <si>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</si>
  <si>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</si>
  <si>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</si>
  <si>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</si>
  <si>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</si>
  <si>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</si>
  <si>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</si>
  <si>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</si>
  <si>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</si>
  <si>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</si>
  <si>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</si>
  <si>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</si>
  <si>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</si>
  <si>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</si>
  <si>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</si>
  <si>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</si>
  <si>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</si>
  <si>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</si>
  <si>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</si>
  <si>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</si>
  <si>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</si>
  <si>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</si>
  <si>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</si>
  <si>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</si>
  <si>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</si>
  <si>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</si>
  <si>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</si>
  <si>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</si>
  <si>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</si>
  <si>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</si>
  <si>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</si>
  <si>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</si>
  <si>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</si>
  <si>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</si>
  <si>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</si>
  <si>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</si>
  <si>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</si>
  <si>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</si>
  <si>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</si>
  <si>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</si>
  <si>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</si>
  <si>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</si>
  <si>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</si>
  <si>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</si>
  <si>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</si>
  <si>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</si>
  <si>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</si>
  <si>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</si>
  <si>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</si>
  <si>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</si>
  <si>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</si>
  <si>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</si>
  <si>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</si>
  <si>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</si>
  <si>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</si>
  <si>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</si>
  <si>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</si>
  <si>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</si>
  <si>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</si>
  <si>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</si>
  <si>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</si>
  <si>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</si>
  <si>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</si>
  <si>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</si>
  <si>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</si>
  <si>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</si>
  <si>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</si>
  <si>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</si>
  <si>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</si>
  <si>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</si>
  <si>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</si>
  <si>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</si>
  <si>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</si>
  <si>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</si>
  <si>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</si>
  <si>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</si>
  <si>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</si>
  <si>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</si>
  <si>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</si>
  <si>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</si>
  <si>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</si>
  <si>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</si>
  <si>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</si>
  <si>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</si>
  <si>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</si>
  <si>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</si>
  <si>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</si>
  <si>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</si>
  <si>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</si>
  <si>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</si>
  <si>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</si>
  <si>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</si>
  <si>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</si>
  <si>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</si>
  <si>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</si>
  <si>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</si>
  <si>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</si>
  <si>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</si>
  <si>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</si>
  <si>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</si>
  <si>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</si>
  <si>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</si>
  <si>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</si>
  <si>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</si>
  <si>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</si>
  <si>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</si>
  <si>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</si>
  <si>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</si>
  <si>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</si>
  <si>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</si>
  <si>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</si>
  <si>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</si>
  <si>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</si>
  <si>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</si>
  <si>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</si>
  <si>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</si>
  <si>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</si>
  <si>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</si>
  <si>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</si>
  <si>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</si>
  <si>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</si>
  <si>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</si>
  <si>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</si>
  <si>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</si>
  <si>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</si>
  <si>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</si>
  <si>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</si>
  <si>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</si>
  <si>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</si>
  <si>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</si>
  <si>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</si>
  <si>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</si>
  <si>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</si>
  <si>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</si>
  <si>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</si>
  <si>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</si>
  <si>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</si>
  <si>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</si>
  <si>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</si>
  <si>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</si>
  <si>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</si>
  <si>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</si>
  <si>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</si>
  <si>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</si>
  <si>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</si>
  <si>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</si>
  <si>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</si>
  <si>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</si>
  <si>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</si>
  <si>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</si>
  <si>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</si>
  <si>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</si>
  <si>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</si>
  <si>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</si>
  <si>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</si>
  <si>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</si>
  <si>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</si>
  <si>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</si>
  <si>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</si>
  <si>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</si>
  <si>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</si>
  <si>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</si>
  <si>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</si>
  <si>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</si>
  <si>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</si>
  <si>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</si>
  <si>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</si>
  <si>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</si>
  <si>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</si>
  <si>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</si>
  <si>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</si>
  <si>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</si>
  <si>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</si>
  <si>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</si>
  <si>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</si>
  <si>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</si>
  <si>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</si>
  <si>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</si>
  <si>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</si>
  <si>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</si>
  <si>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</si>
  <si>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</si>
  <si>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</si>
  <si>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</si>
  <si>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</si>
  <si>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</si>
  <si>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</si>
  <si>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</si>
  <si>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</si>
  <si>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</si>
  <si>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</si>
  <si>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</si>
  <si>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</si>
  <si>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</si>
  <si>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</si>
  <si>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</si>
  <si>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</si>
  <si>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</si>
  <si>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</si>
  <si>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</si>
  <si>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</si>
  <si>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</si>
  <si>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</si>
  <si>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</si>
  <si>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</si>
  <si>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</si>
  <si>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</si>
  <si>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</si>
  <si>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</si>
  <si>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</si>
  <si>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</si>
  <si>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</si>
  <si>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</si>
  <si>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</si>
  <si>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</si>
  <si>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</si>
  <si>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</si>
  <si>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</si>
  <si>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</si>
  <si>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</si>
  <si>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</si>
  <si>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</si>
  <si>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</si>
  <si>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</si>
  <si>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</si>
  <si>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</si>
  <si>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</si>
  <si>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</si>
  <si>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</si>
  <si>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</si>
  <si>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</si>
  <si>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</si>
  <si>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</si>
  <si>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</si>
  <si>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</si>
  <si>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</si>
  <si>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</si>
  <si>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</si>
  <si>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</si>
  <si>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</si>
  <si>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</si>
  <si>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</si>
  <si>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</si>
  <si>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</si>
  <si>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</si>
  <si>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</si>
  <si>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</si>
  <si>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</si>
  <si>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</si>
  <si>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</si>
  <si>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</si>
  <si>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</si>
  <si>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</si>
  <si>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</si>
  <si>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</si>
  <si>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</si>
  <si>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</si>
  <si>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</si>
  <si>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</si>
  <si>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</si>
  <si>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</si>
  <si>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</si>
  <si>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</si>
  <si>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</si>
  <si>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</si>
  <si>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</si>
  <si>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</si>
  <si>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</si>
  <si>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</si>
  <si>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</si>
  <si>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</si>
  <si>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</si>
  <si>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</si>
  <si>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</si>
  <si>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</si>
  <si>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</si>
  <si>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</si>
  <si>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</si>
  <si>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</si>
  <si>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</si>
  <si>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</si>
  <si>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</si>
  <si>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</si>
  <si>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</si>
  <si>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</si>
  <si>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</si>
  <si>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</si>
  <si>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</si>
  <si>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</si>
  <si>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</si>
  <si>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</si>
  <si>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</si>
  <si>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</si>
  <si>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</si>
  <si>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</si>
  <si>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</si>
  <si>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</si>
  <si>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</si>
  <si>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</si>
  <si>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</si>
  <si>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</si>
  <si>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</si>
  <si>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</si>
  <si>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</si>
  <si>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</si>
  <si>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</si>
  <si>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</si>
  <si>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</si>
  <si>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</si>
  <si>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</si>
  <si>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</si>
  <si>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</si>
  <si>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</si>
  <si>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</si>
  <si>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</si>
  <si>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</si>
  <si>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</si>
  <si>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</si>
  <si>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</si>
  <si>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</si>
  <si>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</si>
  <si>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</si>
  <si>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</si>
  <si>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</si>
  <si>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</si>
  <si>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</si>
  <si>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</si>
  <si>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</si>
  <si>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</si>
  <si>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</si>
  <si>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</si>
  <si>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</si>
  <si>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</si>
  <si>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</si>
  <si>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</si>
  <si>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</si>
  <si>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</si>
  <si>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</si>
  <si>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</si>
  <si>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</si>
  <si>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</si>
  <si>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</si>
  <si>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</si>
  <si>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</si>
  <si>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</si>
  <si>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</si>
  <si>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</si>
  <si>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</si>
  <si>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</si>
  <si>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</si>
  <si>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</si>
  <si>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</si>
  <si>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</si>
  <si>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</si>
  <si>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</si>
  <si>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</si>
  <si>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</si>
  <si>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</si>
  <si>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</si>
  <si>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</si>
  <si>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</si>
  <si>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</si>
  <si>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</si>
  <si>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</si>
  <si>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</si>
  <si>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</si>
  <si>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</si>
  <si>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</si>
  <si>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</si>
  <si>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</si>
  <si>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</si>
  <si>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</si>
  <si>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</si>
  <si>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</si>
  <si>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</si>
  <si>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</si>
  <si>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</si>
  <si>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</si>
  <si>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</si>
  <si>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</si>
  <si>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</si>
  <si>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</si>
  <si>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</si>
  <si>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</si>
  <si>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</si>
  <si>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</si>
  <si>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</si>
  <si>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</si>
  <si>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</si>
  <si>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</si>
  <si>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</si>
  <si>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</si>
  <si>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</si>
  <si>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</si>
  <si>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</si>
  <si>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</si>
  <si>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</si>
  <si>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</si>
  <si>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</si>
  <si>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</si>
  <si>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</si>
  <si>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</si>
  <si>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</si>
  <si>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</si>
  <si>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</si>
  <si>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</si>
  <si>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</si>
  <si>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</si>
  <si>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</si>
  <si>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</si>
  <si>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</si>
  <si>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</si>
  <si>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</si>
  <si>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</si>
  <si>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</si>
  <si>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</si>
  <si>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</si>
  <si>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</si>
  <si>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</si>
  <si>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</si>
  <si>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</si>
  <si>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</si>
  <si>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</si>
  <si>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</si>
  <si>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</si>
  <si>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</si>
  <si>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</si>
  <si>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</si>
  <si>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</si>
  <si>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</si>
  <si>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</si>
  <si>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</si>
  <si>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</si>
  <si>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</si>
  <si>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</si>
  <si>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</si>
  <si>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</si>
  <si>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</si>
  <si>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</si>
  <si>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</si>
  <si>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</si>
  <si>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</si>
  <si>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</si>
  <si>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</si>
  <si>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</si>
  <si>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</si>
  <si>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</si>
  <si>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</si>
  <si>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</si>
  <si>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</si>
  <si>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</si>
  <si>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</si>
  <si>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</si>
  <si>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</si>
  <si>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</si>
  <si>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</si>
  <si>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</si>
  <si>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</si>
  <si>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</si>
  <si>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</si>
  <si>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</si>
  <si>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</si>
  <si>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</si>
  <si>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</si>
  <si>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</si>
  <si>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</si>
  <si>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</si>
  <si>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</si>
  <si>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</si>
  <si>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</si>
  <si>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</si>
  <si>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</si>
  <si>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</si>
  <si>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</si>
  <si>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</si>
  <si>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</si>
  <si>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</si>
  <si>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</si>
  <si>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</si>
  <si>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</si>
  <si>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</si>
  <si>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</si>
  <si>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</si>
  <si>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</si>
  <si>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</si>
  <si>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</si>
  <si>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</si>
  <si>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</si>
  <si>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</si>
  <si>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</si>
  <si>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</si>
  <si>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</si>
  <si>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</si>
  <si>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</si>
  <si>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</si>
  <si>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</si>
  <si>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</si>
  <si>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</si>
  <si>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</si>
  <si>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</si>
  <si>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</si>
  <si>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</si>
  <si>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</si>
  <si>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</si>
  <si>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</si>
  <si>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</si>
  <si>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</si>
  <si>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</si>
  <si>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</si>
  <si>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</si>
  <si>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</si>
  <si>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</si>
  <si>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</si>
  <si>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</si>
  <si>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</si>
  <si>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</si>
  <si>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</si>
  <si>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</si>
  <si>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</si>
  <si>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</si>
  <si>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</si>
  <si>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</si>
  <si>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</si>
  <si>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</si>
  <si>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</si>
  <si>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</si>
  <si>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</si>
  <si>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</si>
  <si>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</si>
  <si>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</si>
  <si>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</si>
  <si>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</si>
  <si>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</si>
  <si>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</si>
  <si>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</si>
  <si>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</si>
  <si>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</si>
  <si>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</si>
  <si>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</si>
  <si>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</si>
  <si>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</si>
  <si>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</si>
  <si>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</si>
  <si>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</si>
  <si>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</si>
  <si>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</si>
  <si>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</si>
  <si>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</si>
  <si>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</si>
  <si>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</si>
  <si>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</si>
  <si>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</si>
  <si>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</si>
  <si>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</si>
  <si>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</si>
  <si>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</si>
  <si>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</si>
  <si>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</si>
  <si>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</si>
  <si>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</si>
  <si>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</si>
  <si>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</si>
  <si>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</si>
  <si>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</si>
  <si>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</si>
  <si>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</si>
  <si>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</si>
  <si>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</si>
  <si>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</si>
  <si>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</si>
  <si>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</si>
  <si>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</si>
  <si>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</si>
  <si>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</si>
  <si>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</si>
  <si>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</si>
  <si>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</si>
  <si>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</si>
  <si>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</si>
  <si>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</si>
  <si>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</si>
  <si>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</si>
  <si>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</si>
  <si>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</si>
  <si>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</si>
  <si>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</si>
  <si>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</si>
  <si>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</si>
  <si>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</si>
  <si>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</si>
  <si>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</si>
  <si>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</si>
  <si>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</si>
  <si>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</si>
  <si>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</si>
  <si>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</si>
  <si>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</si>
  <si>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</si>
  <si>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</si>
  <si>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</si>
  <si>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</si>
  <si>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</si>
  <si>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</si>
  <si>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</si>
  <si>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</si>
  <si>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</si>
  <si>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</si>
  <si>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</si>
  <si>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</si>
  <si>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</si>
  <si>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</si>
  <si>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</si>
  <si>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</si>
  <si>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</si>
  <si>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</si>
  <si>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</si>
  <si>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</si>
  <si>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</si>
  <si>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</si>
  <si>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</si>
  <si>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</si>
  <si>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</si>
  <si>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</si>
  <si>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</si>
  <si>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</si>
  <si>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</si>
  <si>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</si>
  <si>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</si>
  <si>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</si>
  <si>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</si>
  <si>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</si>
  <si>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</si>
  <si>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</si>
  <si>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</si>
  <si>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</si>
  <si>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</si>
  <si>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</si>
  <si>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</si>
  <si>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</si>
  <si>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</si>
  <si>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</si>
  <si>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</si>
  <si>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</si>
  <si>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</si>
  <si>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</si>
  <si>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</si>
  <si>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</si>
  <si>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</si>
  <si>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</si>
  <si>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</si>
  <si>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</si>
  <si>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</si>
  <si>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</si>
  <si>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</si>
  <si>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</si>
  <si>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</si>
  <si>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</si>
  <si>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</si>
  <si>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</si>
  <si>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</si>
  <si>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</si>
  <si>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</si>
  <si>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</si>
  <si>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</si>
  <si>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</si>
  <si>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</si>
  <si>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</si>
  <si>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</si>
  <si>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</si>
  <si>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</si>
  <si>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</si>
  <si>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</si>
  <si>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</si>
  <si>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</si>
  <si>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</si>
  <si>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</si>
  <si>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</si>
  <si>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</si>
  <si>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</si>
  <si>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</si>
  <si>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</si>
  <si>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</si>
  <si>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</si>
  <si>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</si>
  <si>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</si>
  <si>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</si>
  <si>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</si>
  <si>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</si>
  <si>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</si>
  <si>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</si>
  <si>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</si>
  <si>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</si>
  <si>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</si>
  <si>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</si>
  <si>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</si>
  <si>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</si>
  <si>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</si>
  <si>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</si>
  <si>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</si>
  <si>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</si>
  <si>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</si>
  <si>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</si>
  <si>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</si>
  <si>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</si>
  <si>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</si>
  <si>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</si>
  <si>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</si>
  <si>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</si>
  <si>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</si>
  <si>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</si>
  <si>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</si>
  <si>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</si>
  <si>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</si>
  <si>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</si>
  <si>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</si>
  <si>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</si>
  <si>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</si>
  <si>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</si>
  <si>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</si>
  <si>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</si>
  <si>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</si>
  <si>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</si>
  <si>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</si>
  <si>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</si>
  <si>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</si>
  <si>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</si>
  <si>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</si>
  <si>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</si>
  <si>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</si>
  <si>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</si>
  <si>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</si>
  <si>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</si>
  <si>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</si>
  <si>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</si>
  <si>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</si>
  <si>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</si>
  <si>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</si>
  <si>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</si>
  <si>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</si>
  <si>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</si>
  <si>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</si>
  <si>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</si>
  <si>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</si>
  <si>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</si>
  <si>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</si>
  <si>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</si>
  <si>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</si>
  <si>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</si>
  <si>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</si>
  <si>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</si>
  <si>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</si>
  <si>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</si>
  <si>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</si>
  <si>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</si>
  <si>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</si>
  <si>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</si>
  <si>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</si>
  <si>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</si>
  <si>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</si>
  <si>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</si>
  <si>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</si>
  <si>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</si>
  <si>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</si>
  <si>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</si>
  <si>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</si>
  <si>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</si>
  <si>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</si>
  <si>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</si>
  <si>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</si>
  <si>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</si>
  <si>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</si>
  <si>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</si>
  <si>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</si>
  <si>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</si>
  <si>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</si>
  <si>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</si>
  <si>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</si>
  <si>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</si>
  <si>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</si>
  <si>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</si>
  <si>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</si>
  <si>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</si>
  <si>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</si>
  <si>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</si>
  <si>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</si>
  <si>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</si>
  <si>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</si>
  <si>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</si>
  <si>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</si>
  <si>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</si>
  <si>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</si>
  <si>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</si>
  <si>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</si>
  <si>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</si>
  <si>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</si>
  <si>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</si>
  <si>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</si>
  <si>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</si>
  <si>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</si>
  <si>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</si>
  <si>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</si>
  <si>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</si>
  <si>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</si>
  <si>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</si>
  <si>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</si>
  <si>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</si>
  <si>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</si>
  <si>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</si>
  <si>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</si>
  <si>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</si>
  <si>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</si>
  <si>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</si>
  <si>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</si>
  <si>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</si>
  <si>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</si>
  <si>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</si>
  <si>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</si>
  <si>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</si>
  <si>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</si>
  <si>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</si>
  <si>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</si>
  <si>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</si>
  <si>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</si>
  <si>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</si>
  <si>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</si>
  <si>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</si>
  <si>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</si>
  <si>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</si>
  <si>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</si>
  <si>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</si>
  <si>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</si>
  <si>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</si>
  <si>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</si>
  <si>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</si>
  <si>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</si>
  <si>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</si>
  <si>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</si>
  <si>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</si>
  <si>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</si>
  <si>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</si>
  <si>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</si>
  <si>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</si>
  <si>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</si>
  <si>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</si>
  <si>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</si>
  <si>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</si>
  <si>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</si>
  <si>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</si>
  <si>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</si>
  <si>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</si>
  <si>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</si>
  <si>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</si>
  <si>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</si>
  <si>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</si>
  <si>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</si>
  <si>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</si>
  <si>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</si>
  <si>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</si>
  <si>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</si>
  <si>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</si>
  <si>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</si>
  <si>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</si>
  <si>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</si>
  <si>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</si>
  <si>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</si>
  <si>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</si>
  <si>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</si>
  <si>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</si>
  <si>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</si>
  <si>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</si>
  <si>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</si>
  <si>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</si>
  <si>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</si>
  <si>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</si>
  <si>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</si>
  <si>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</si>
  <si>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</si>
  <si>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</si>
  <si>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</si>
  <si>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</si>
  <si>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</si>
  <si>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</si>
  <si>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</si>
  <si>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</si>
  <si>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</si>
  <si>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</si>
  <si>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</si>
  <si>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</si>
  <si>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</si>
  <si>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</si>
  <si>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</si>
  <si>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</si>
  <si>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</si>
  <si>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</si>
  <si>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</si>
  <si>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</si>
  <si>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</si>
  <si>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</si>
  <si>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</si>
  <si>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</si>
  <si>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</si>
  <si>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</si>
  <si>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</si>
  <si>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</si>
  <si>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</si>
  <si>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</si>
  <si>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</si>
  <si>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</si>
  <si>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</si>
  <si>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</si>
  <si>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</si>
  <si>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</si>
  <si>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</si>
  <si>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</si>
  <si>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</si>
  <si>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</si>
  <si>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</si>
  <si>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</si>
  <si>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</si>
  <si>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</si>
  <si>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</si>
  <si>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</si>
  <si>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</si>
  <si>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</si>
  <si>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</si>
  <si>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</si>
  <si>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</si>
  <si>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</si>
  <si>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</si>
  <si>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</si>
  <si>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</si>
  <si>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</si>
  <si>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</si>
  <si>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</si>
  <si>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</si>
  <si>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</si>
  <si>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</si>
  <si>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</si>
  <si>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</si>
  <si>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</si>
  <si>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</si>
  <si>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</si>
  <si>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</si>
  <si>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</si>
  <si>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</si>
  <si>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</si>
  <si>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</si>
  <si>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</si>
  <si>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</si>
  <si>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</si>
  <si>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</si>
  <si>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</si>
  <si>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</si>
  <si>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</si>
  <si>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</si>
  <si>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</si>
  <si>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</si>
  <si>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</si>
  <si>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</si>
  <si>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</si>
  <si>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</si>
  <si>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</si>
  <si>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</si>
  <si>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</si>
  <si>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</si>
  <si>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</si>
  <si>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</si>
  <si>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</si>
  <si>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</si>
  <si>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</si>
  <si>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</si>
  <si>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</si>
  <si>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</si>
  <si>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</si>
  <si>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</si>
  <si>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</si>
  <si>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</si>
  <si>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</si>
  <si>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</si>
  <si>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</si>
  <si>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</si>
  <si>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</si>
  <si>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</si>
  <si>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</si>
  <si>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</si>
  <si>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</si>
  <si>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</si>
  <si>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</si>
  <si>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</si>
  <si>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</si>
  <si>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</si>
  <si>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</si>
  <si>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</si>
  <si>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</si>
  <si>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</si>
  <si>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</si>
  <si>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</si>
  <si>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</si>
  <si>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</si>
  <si>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</si>
  <si>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</si>
  <si>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</si>
  <si>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</si>
  <si>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</si>
  <si>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</si>
  <si>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</si>
  <si>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</si>
  <si>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</si>
  <si>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</si>
  <si>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</si>
  <si>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</si>
  <si>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</si>
  <si>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</si>
  <si>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</si>
  <si>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</si>
  <si>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</si>
  <si>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</si>
  <si>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</si>
  <si>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</si>
  <si>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</si>
  <si>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</si>
  <si>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</si>
  <si>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</si>
  <si>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</si>
  <si>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</si>
  <si>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</si>
  <si>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</si>
  <si>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</si>
  <si>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</si>
  <si>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</si>
  <si>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</si>
  <si>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</si>
  <si>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</si>
  <si>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</si>
  <si>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</si>
  <si>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</si>
  <si>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</si>
  <si>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</si>
  <si>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</si>
  <si>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</si>
  <si>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</si>
  <si>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</si>
  <si>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</si>
  <si>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</si>
  <si>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</si>
  <si>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</si>
  <si>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</si>
  <si>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</si>
  <si>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</si>
  <si>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</si>
  <si>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</si>
  <si>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</si>
  <si>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</si>
  <si>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</si>
  <si>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</si>
  <si>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</si>
  <si>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</si>
  <si>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</si>
  <si>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</si>
  <si>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</si>
  <si>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</si>
  <si>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</si>
  <si>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</si>
  <si>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</si>
  <si>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</si>
  <si>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</si>
  <si>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</si>
  <si>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</si>
  <si>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</si>
  <si>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</si>
  <si>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</si>
  <si>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</si>
  <si>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</si>
  <si>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</si>
  <si>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</si>
  <si>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</si>
  <si>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</si>
  <si>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</si>
  <si>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</si>
  <si>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</si>
  <si>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</si>
  <si>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</si>
  <si>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</si>
  <si>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</si>
  <si>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</si>
  <si>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</si>
  <si>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</si>
  <si>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</si>
  <si>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</si>
  <si>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</si>
  <si>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</si>
  <si>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</si>
  <si>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</si>
  <si>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</si>
  <si>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</si>
  <si>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</si>
  <si>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</si>
  <si>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</si>
  <si>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</si>
  <si>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</si>
  <si>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</si>
  <si>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</si>
  <si>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</si>
  <si>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</si>
  <si>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</si>
  <si>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</si>
  <si>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</si>
  <si>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</si>
  <si>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</si>
  <si>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</si>
  <si>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</si>
  <si>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</si>
  <si>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</si>
  <si>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</si>
  <si>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</si>
  <si>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</si>
  <si>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</si>
  <si>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</si>
  <si>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</si>
  <si>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</si>
  <si>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</si>
  <si>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</si>
  <si>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</si>
  <si>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</si>
  <si>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</si>
  <si>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</si>
  <si>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</si>
  <si>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</si>
  <si>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</si>
  <si>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</si>
  <si>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</si>
  <si>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</si>
  <si>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</si>
  <si>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</si>
  <si>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</si>
  <si>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</si>
  <si>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</si>
  <si>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</si>
  <si>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</si>
  <si>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</si>
  <si>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</si>
  <si>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</si>
  <si>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</si>
  <si>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</si>
  <si>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</si>
  <si>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</si>
  <si>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</si>
  <si>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</si>
  <si>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</si>
  <si>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</si>
  <si>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</si>
  <si>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</si>
  <si>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</si>
  <si>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</si>
  <si>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</si>
  <si>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</si>
  <si>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</si>
  <si>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</si>
  <si>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</si>
  <si>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</si>
  <si>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</si>
  <si>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</si>
  <si>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</si>
  <si>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</si>
  <si>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</si>
  <si>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</si>
  <si>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</si>
  <si>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</si>
  <si>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</si>
  <si>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</si>
  <si>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</si>
  <si>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</si>
  <si>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</si>
  <si>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</si>
  <si>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</si>
  <si>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</si>
  <si>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</si>
  <si>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</si>
  <si>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</si>
  <si>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</si>
  <si>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</si>
  <si>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</si>
  <si>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</si>
  <si>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</si>
  <si>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</si>
  <si>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</si>
  <si>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</si>
  <si>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</si>
  <si>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</si>
  <si>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</si>
  <si>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</si>
  <si>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</si>
  <si>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</si>
  <si>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</si>
  <si>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</si>
  <si>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</si>
  <si>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</si>
  <si>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</si>
  <si>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</si>
  <si>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</si>
  <si>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</si>
  <si>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</si>
  <si>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</si>
  <si>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</si>
  <si>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</si>
  <si>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</si>
  <si>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</si>
  <si>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</si>
  <si>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</si>
  <si>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</si>
  <si>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</si>
  <si>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</si>
  <si>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</si>
  <si>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</si>
  <si>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</si>
  <si>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</si>
  <si>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</si>
  <si>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</si>
  <si>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</si>
  <si>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</si>
  <si>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</si>
  <si>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</si>
  <si>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</si>
  <si>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</si>
  <si>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</si>
  <si>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</si>
  <si>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</si>
  <si>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</si>
  <si>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</si>
  <si>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</si>
  <si>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</si>
  <si>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</si>
  <si>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</si>
  <si>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</si>
  <si>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</si>
  <si>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</si>
  <si>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</si>
  <si>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</si>
  <si>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</si>
  <si>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</si>
  <si>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</si>
  <si>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</si>
  <si>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</si>
  <si>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</si>
  <si>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</si>
  <si>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</si>
  <si>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</si>
  <si>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</si>
  <si>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</si>
  <si>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</si>
  <si>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</si>
  <si>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</si>
  <si>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</si>
  <si>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</si>
  <si>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</si>
  <si>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</si>
  <si>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</si>
  <si>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</si>
  <si>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</si>
  <si>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</si>
  <si>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</si>
  <si>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</si>
  <si>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</si>
  <si>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</si>
  <si>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</si>
  <si>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</si>
  <si>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</si>
  <si>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</si>
  <si>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</si>
  <si>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</si>
  <si>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</si>
  <si>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</si>
  <si>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</si>
  <si>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</si>
  <si>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</si>
  <si>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</si>
  <si>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</si>
  <si>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</si>
  <si>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</si>
  <si>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</si>
  <si>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</si>
  <si>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</si>
  <si>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</si>
  <si>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</si>
  <si>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</si>
  <si>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</si>
  <si>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</si>
  <si>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</si>
  <si>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</si>
  <si>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</si>
  <si>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</si>
  <si>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</si>
  <si>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</si>
  <si>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</si>
  <si>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</si>
  <si>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</si>
  <si>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</si>
  <si>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</si>
  <si>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</si>
  <si>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</si>
  <si>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</si>
  <si>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</si>
  <si>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</si>
  <si>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</si>
  <si>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</si>
  <si>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</si>
  <si>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</si>
  <si>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</si>
  <si>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</si>
  <si>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</si>
  <si>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</si>
  <si>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</si>
  <si>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</si>
  <si>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</si>
  <si>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</si>
  <si>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</si>
  <si>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</si>
  <si>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</si>
  <si>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</si>
  <si>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</si>
  <si>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</si>
  <si>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</si>
  <si>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</si>
  <si>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</si>
  <si>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</si>
  <si>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</si>
  <si>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</si>
  <si>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</si>
  <si>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</si>
  <si>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</si>
  <si>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</si>
  <si>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</si>
  <si>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</si>
  <si>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</si>
  <si>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</si>
  <si>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</si>
  <si>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</si>
  <si>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</si>
  <si>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</si>
  <si>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</si>
  <si>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</si>
  <si>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</si>
  <si>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</si>
  <si>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</si>
  <si>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</si>
  <si>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</si>
  <si>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</si>
  <si>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</si>
  <si>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</si>
  <si>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</si>
  <si>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</si>
  <si>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</si>
  <si>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</si>
  <si>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</si>
  <si>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</si>
  <si>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</si>
  <si>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</si>
  <si>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</si>
  <si>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</si>
  <si>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</si>
  <si>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</si>
  <si>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</si>
  <si>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</si>
  <si>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</si>
  <si>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</si>
  <si>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</si>
  <si>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</si>
  <si>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</si>
  <si>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</si>
  <si>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</si>
  <si>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</si>
  <si>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</si>
  <si>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</si>
  <si>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</si>
  <si>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</si>
  <si>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</si>
  <si>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</si>
  <si>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</si>
  <si>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</si>
  <si>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</si>
  <si>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</si>
  <si>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</si>
  <si>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</si>
  <si>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</si>
  <si>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</si>
  <si>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</si>
  <si>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</si>
  <si>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</si>
  <si>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</si>
  <si>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</si>
  <si>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</si>
  <si>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</si>
  <si>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</si>
  <si>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</si>
  <si>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</si>
  <si>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</si>
  <si>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</si>
  <si>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</si>
  <si>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</si>
  <si>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</si>
  <si>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</si>
  <si>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</si>
  <si>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</si>
  <si>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</si>
  <si>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</si>
  <si>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</si>
  <si>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</si>
  <si>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</si>
  <si>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</si>
  <si>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</si>
  <si>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</si>
  <si>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</si>
  <si>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</si>
  <si>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</si>
  <si>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</si>
  <si>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</si>
  <si>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</si>
  <si>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</si>
  <si>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</si>
  <si>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</si>
  <si>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</si>
  <si>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</si>
  <si>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</si>
  <si>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</si>
  <si>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</si>
  <si>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</si>
  <si>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</si>
  <si>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</si>
  <si>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</si>
  <si>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</si>
  <si>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</si>
  <si>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</si>
  <si>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</si>
  <si>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</si>
  <si>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</si>
  <si>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</si>
  <si>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</si>
  <si>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</si>
  <si>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</si>
  <si>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</si>
  <si>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</si>
  <si>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</si>
  <si>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</si>
  <si>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</si>
  <si>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</si>
  <si>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</si>
  <si>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</si>
  <si>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</si>
  <si>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</si>
  <si>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</si>
  <si>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</si>
  <si>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</si>
  <si>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</si>
  <si>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</si>
  <si>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</si>
  <si>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</si>
  <si>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</si>
  <si>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</si>
  <si>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</si>
  <si>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</si>
  <si>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</si>
  <si>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</si>
  <si>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</si>
  <si>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</si>
  <si>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</si>
  <si>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</si>
  <si>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</si>
  <si>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</si>
  <si>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</si>
  <si>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</si>
  <si>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</si>
  <si>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</si>
  <si>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</si>
  <si>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</si>
  <si>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</si>
  <si>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</si>
  <si>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</si>
  <si>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</si>
  <si>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</si>
  <si>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</si>
  <si>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</si>
  <si>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</si>
  <si>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</si>
  <si>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</si>
  <si>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</si>
  <si>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</si>
  <si>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</si>
  <si>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</si>
  <si>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</si>
  <si>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</si>
  <si>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</si>
  <si>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</si>
  <si>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</si>
  <si>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</si>
  <si>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</si>
  <si>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</si>
  <si>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</si>
  <si>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</si>
  <si>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</si>
  <si>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</si>
  <si>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</si>
  <si>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</si>
  <si>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</si>
  <si>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</si>
  <si>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</si>
  <si>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</si>
  <si>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</si>
  <si>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</si>
  <si>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</si>
  <si>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</si>
  <si>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</si>
  <si>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</si>
  <si>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</si>
  <si>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</si>
  <si>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</si>
  <si>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</si>
  <si>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</si>
  <si>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</si>
  <si>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</si>
  <si>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</si>
  <si>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</si>
  <si>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</si>
  <si>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</si>
  <si>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</si>
  <si>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</si>
  <si>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</si>
  <si>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</si>
  <si>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</si>
  <si>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</si>
  <si>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</si>
  <si>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</si>
  <si>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</si>
  <si>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</si>
  <si>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</si>
  <si>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</si>
  <si>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</si>
  <si>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</si>
  <si>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</si>
  <si>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</si>
  <si>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</si>
  <si>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</si>
  <si>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</si>
  <si>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</si>
  <si>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</si>
  <si>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</si>
  <si>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</si>
  <si>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</si>
  <si>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</si>
  <si>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</si>
  <si>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</si>
  <si>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</si>
  <si>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</si>
  <si>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</si>
  <si>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</si>
  <si>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</si>
  <si>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</si>
  <si>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</si>
  <si>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</si>
  <si>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</si>
  <si>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</si>
  <si>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</si>
  <si>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</si>
  <si>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</si>
  <si>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</si>
  <si>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</si>
  <si>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</si>
  <si>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</si>
  <si>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</si>
  <si>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</si>
  <si>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</si>
  <si>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</si>
  <si>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</si>
  <si>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</si>
  <si>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</si>
  <si>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</si>
  <si>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</si>
  <si>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</si>
  <si>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</si>
  <si>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</si>
  <si>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</si>
  <si>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</si>
  <si>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</si>
  <si>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</si>
  <si>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</si>
  <si>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</si>
  <si>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</si>
  <si>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</si>
  <si>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</si>
  <si>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</si>
  <si>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</si>
  <si>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</si>
  <si>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</si>
  <si>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</si>
  <si>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</si>
  <si>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</si>
  <si>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</si>
  <si>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</si>
  <si>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</si>
  <si>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</si>
  <si>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</si>
  <si>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</si>
  <si>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</si>
  <si>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</si>
  <si>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</si>
  <si>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</si>
  <si>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</si>
  <si>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</si>
  <si>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</si>
  <si>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</si>
  <si>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</si>
  <si>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</si>
  <si>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</si>
  <si>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</si>
  <si>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</si>
  <si>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</si>
  <si>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</si>
  <si>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</si>
  <si>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</si>
  <si>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</si>
  <si>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</si>
  <si>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</si>
  <si>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</si>
  <si>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</si>
  <si>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</si>
  <si>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</si>
  <si>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</si>
  <si>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</si>
  <si>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</si>
  <si>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</si>
  <si>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</si>
  <si>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</si>
  <si>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</si>
  <si>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</si>
  <si>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</si>
  <si>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</si>
  <si>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</si>
  <si>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</si>
  <si>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</si>
  <si>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</si>
  <si>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</si>
  <si>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</si>
  <si>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</si>
  <si>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</si>
  <si>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</si>
  <si>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</si>
  <si>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</si>
  <si>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</si>
  <si>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</si>
  <si>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</si>
  <si>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</si>
  <si>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</si>
  <si>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</si>
  <si>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</si>
  <si>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</si>
  <si>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</si>
  <si>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</si>
  <si>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</si>
  <si>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</si>
  <si>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</si>
  <si>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</si>
  <si>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</si>
  <si>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</si>
  <si>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</si>
  <si>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</si>
  <si>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</si>
  <si>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</si>
  <si>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</si>
  <si>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</si>
  <si>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</si>
  <si>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</si>
  <si>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</si>
  <si>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</si>
  <si>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</si>
  <si>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</si>
  <si>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</si>
  <si>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</si>
  <si>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</si>
  <si>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</si>
  <si>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</si>
  <si>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</si>
  <si>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</si>
  <si>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</si>
  <si>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</si>
  <si>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</si>
  <si>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</si>
  <si>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</si>
  <si>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</si>
  <si>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</si>
  <si>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</si>
  <si>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</si>
  <si>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</si>
  <si>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</si>
  <si>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</si>
  <si>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</si>
  <si>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</si>
  <si>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</si>
  <si>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</si>
  <si>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</si>
  <si>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</si>
  <si>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</si>
  <si>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</si>
  <si>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</si>
  <si>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</si>
  <si>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</si>
  <si>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</si>
  <si>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</si>
  <si>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</si>
  <si>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</si>
  <si>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</si>
  <si>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</si>
  <si>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</si>
  <si>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</si>
  <si>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</si>
  <si>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</si>
  <si>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</si>
  <si>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</si>
  <si>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</si>
  <si>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</si>
  <si>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</si>
  <si>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</si>
  <si>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</si>
  <si>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</si>
  <si>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</si>
  <si>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</si>
  <si>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</si>
  <si>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</si>
  <si>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</si>
  <si>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</si>
  <si>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</si>
  <si>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</si>
  <si>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</si>
  <si>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</si>
  <si>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</si>
  <si>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</si>
  <si>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</si>
  <si>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</si>
  <si>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</si>
  <si>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</si>
  <si>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</si>
  <si>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</si>
  <si>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</si>
  <si>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</si>
  <si>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</si>
  <si>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</si>
  <si>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</si>
  <si>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</si>
  <si>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</si>
  <si>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</si>
  <si>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</si>
  <si>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</si>
  <si>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</si>
  <si>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</si>
  <si>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</si>
  <si>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</si>
  <si>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</si>
  <si>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</si>
  <si>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</si>
  <si>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</si>
  <si>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</si>
  <si>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</si>
  <si>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</si>
  <si>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</si>
  <si>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</si>
  <si>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</si>
  <si>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</si>
  <si>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</si>
  <si>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</si>
  <si>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</si>
  <si>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</si>
  <si>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</si>
  <si>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</si>
  <si>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</si>
  <si>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</si>
  <si>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</si>
  <si>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</si>
  <si>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</si>
  <si>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</si>
  <si>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</si>
  <si>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</si>
  <si>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</si>
  <si>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</si>
  <si>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</si>
  <si>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</si>
  <si>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</si>
  <si>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</si>
  <si>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</si>
  <si>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</si>
  <si>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</si>
  <si>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</si>
  <si>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</si>
  <si>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</si>
  <si>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</si>
  <si>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</si>
  <si>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</si>
  <si>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</si>
  <si>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</si>
  <si>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</si>
  <si>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</si>
  <si>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</si>
  <si>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</si>
  <si>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</si>
  <si>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</si>
  <si>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</si>
  <si>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</si>
  <si>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</si>
  <si>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</si>
  <si>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</si>
  <si>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</si>
  <si>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</si>
  <si>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</si>
  <si>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</si>
  <si>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</si>
  <si>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</si>
  <si>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</si>
  <si>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</si>
  <si>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</si>
  <si>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</si>
  <si>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</si>
  <si>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</si>
  <si>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</si>
  <si>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</si>
  <si>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</si>
  <si>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</si>
  <si>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</si>
  <si>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</si>
  <si>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</si>
  <si>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</si>
  <si>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</si>
  <si>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</si>
  <si>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</si>
  <si>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</si>
  <si>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</si>
  <si>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</si>
  <si>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</si>
  <si>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</si>
  <si>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</si>
  <si>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</si>
  <si>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</si>
  <si>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</si>
  <si>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</si>
  <si>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</si>
  <si>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</si>
  <si>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</si>
  <si>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</si>
  <si>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</si>
  <si>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</si>
  <si>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</si>
  <si>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</si>
  <si>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</si>
  <si>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</si>
  <si>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</si>
  <si>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</si>
  <si>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</si>
  <si>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</si>
  <si>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</si>
  <si>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</si>
  <si>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</si>
  <si>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</si>
  <si>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</si>
  <si>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</si>
  <si>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</si>
  <si>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</si>
  <si>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</si>
  <si>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</si>
  <si>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</si>
  <si>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</si>
  <si>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</si>
  <si>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</si>
  <si>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</si>
  <si>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</si>
  <si>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</si>
  <si>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</si>
  <si>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</si>
  <si>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</si>
  <si>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</si>
  <si>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</si>
  <si>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</si>
  <si>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</si>
  <si>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</si>
  <si>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</si>
  <si>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</si>
  <si>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</si>
  <si>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</si>
  <si>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</si>
  <si>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</si>
  <si>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</si>
  <si>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</si>
  <si>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</si>
  <si>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</si>
  <si>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</si>
  <si>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</si>
  <si>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</si>
  <si>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</si>
  <si>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</si>
  <si>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</si>
  <si>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</si>
  <si>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</si>
  <si>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</si>
  <si>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</si>
  <si>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</si>
  <si>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</si>
  <si>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</si>
  <si>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</si>
  <si>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</si>
  <si>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</si>
  <si>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</si>
  <si>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</si>
  <si>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</si>
  <si>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</si>
  <si>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</si>
  <si>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</si>
  <si>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</si>
  <si>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</si>
  <si>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</si>
  <si>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</si>
  <si>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</si>
  <si>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</si>
  <si>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</si>
  <si>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</si>
  <si>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</si>
  <si>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</si>
  <si>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</si>
  <si>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</si>
  <si>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</si>
  <si>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</si>
  <si>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</si>
  <si>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</si>
  <si>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</si>
  <si>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</si>
  <si>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</si>
  <si>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</si>
  <si>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</si>
  <si>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</si>
  <si>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</si>
  <si>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</si>
  <si>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</si>
  <si>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</si>
  <si>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</si>
  <si>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</si>
  <si>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</si>
  <si>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</si>
  <si>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</si>
  <si>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</si>
  <si>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</si>
  <si>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</si>
  <si>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</si>
  <si>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</si>
  <si>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</si>
  <si>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</si>
  <si>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</si>
  <si>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</si>
  <si>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</si>
  <si>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</si>
  <si>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</si>
  <si>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</si>
  <si>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</si>
  <si>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</si>
  <si>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</si>
  <si>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</si>
  <si>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</si>
  <si>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</si>
  <si>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</si>
  <si>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</si>
  <si>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</si>
  <si>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</si>
  <si>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</si>
  <si>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</si>
  <si>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</si>
  <si>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</si>
  <si>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</si>
  <si>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</si>
  <si>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</si>
  <si>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</si>
  <si>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</si>
  <si>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</si>
  <si>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</si>
  <si>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</si>
  <si>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</si>
  <si>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</si>
  <si>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</si>
  <si>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</si>
  <si>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</si>
  <si>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</si>
  <si>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</si>
  <si>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</si>
  <si>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</si>
  <si>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</si>
  <si>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</si>
  <si>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</si>
  <si>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</si>
  <si>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</si>
  <si>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</si>
  <si>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</si>
  <si>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</si>
  <si>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</si>
  <si>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</si>
  <si>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</si>
  <si>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</si>
  <si>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</si>
  <si>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</si>
  <si>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</si>
  <si>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</si>
  <si>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</si>
  <si>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</si>
  <si>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</si>
  <si>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</si>
  <si>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</si>
  <si>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</si>
  <si>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</si>
  <si>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</si>
  <si>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</si>
  <si>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</si>
  <si>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</si>
  <si>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</si>
  <si>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</si>
  <si>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</si>
  <si>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</si>
  <si>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</si>
  <si>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</si>
  <si>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</si>
  <si>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</si>
  <si>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</si>
  <si>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</si>
  <si>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</si>
  <si>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</si>
  <si>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</si>
  <si>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</si>
  <si>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</si>
  <si>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</si>
  <si>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</si>
  <si>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</si>
  <si>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</si>
  <si>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</si>
  <si>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</si>
  <si>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</si>
  <si>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</si>
  <si>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</si>
  <si>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</si>
  <si>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</si>
  <si>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</si>
  <si>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</si>
  <si>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</si>
  <si>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</si>
  <si>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</si>
  <si>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</si>
  <si>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</si>
  <si>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</si>
  <si>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</si>
  <si>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</si>
  <si>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</si>
  <si>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</si>
  <si>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</si>
  <si>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</si>
  <si>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</si>
  <si>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</si>
  <si>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</si>
  <si>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</si>
  <si>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</si>
  <si>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</si>
  <si>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</si>
  <si>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</si>
  <si>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</si>
  <si>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</si>
  <si>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</si>
  <si>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</si>
  <si>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</si>
  <si>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</si>
  <si>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</si>
  <si>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</si>
  <si>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</si>
  <si>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</si>
  <si>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</si>
  <si>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</si>
  <si>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</si>
  <si>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</si>
  <si>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</si>
  <si>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</si>
  <si>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</si>
  <si>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</si>
  <si>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</si>
  <si>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</si>
  <si>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</si>
  <si>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</si>
  <si>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</si>
  <si>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</si>
  <si>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</si>
  <si>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</si>
  <si>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</si>
  <si>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</si>
  <si>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</si>
  <si>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</si>
  <si>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</si>
  <si>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</si>
  <si>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</si>
  <si>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</si>
  <si>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</si>
  <si>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</si>
  <si>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</si>
  <si>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</si>
  <si>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</si>
  <si>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</si>
  <si>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</si>
  <si>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</si>
  <si>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</si>
  <si>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</si>
  <si>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</si>
  <si>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</si>
  <si>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</si>
  <si>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</si>
  <si>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</si>
  <si>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</si>
  <si>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</si>
  <si>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</si>
  <si>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</si>
  <si>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</si>
  <si>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</si>
  <si>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</si>
  <si>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</si>
  <si>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</si>
  <si>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</si>
  <si>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</si>
  <si>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</si>
  <si>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</si>
  <si>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</si>
  <si>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</si>
  <si>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</si>
  <si>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</si>
  <si>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</si>
  <si>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</si>
  <si>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</si>
  <si>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</si>
  <si>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</si>
  <si>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</si>
  <si>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</si>
  <si>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</si>
  <si>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</si>
  <si>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</si>
  <si>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</si>
  <si>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</si>
  <si>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</si>
  <si>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</si>
  <si>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</si>
  <si>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</si>
  <si>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</si>
  <si>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</si>
  <si>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</si>
  <si>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</si>
  <si>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</si>
  <si>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</si>
  <si>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</si>
  <si>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</si>
  <si>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</si>
  <si>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</si>
  <si>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</si>
  <si>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</si>
  <si>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</si>
  <si>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</si>
  <si>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</si>
  <si>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</si>
  <si>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</si>
  <si>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</si>
  <si>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</si>
  <si>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</si>
  <si>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</si>
  <si>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</si>
  <si>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</si>
  <si>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</si>
  <si>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</si>
  <si>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</si>
  <si>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</si>
  <si>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</si>
  <si>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</si>
  <si>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</si>
  <si>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</si>
  <si>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</si>
  <si>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</si>
  <si>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</si>
  <si>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</si>
  <si>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</si>
  <si>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</si>
  <si>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</si>
  <si>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</si>
  <si>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</si>
  <si>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</si>
  <si>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</si>
  <si>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</si>
  <si>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</si>
  <si>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</si>
  <si>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</si>
  <si>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</si>
  <si>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</si>
  <si>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</si>
  <si>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</si>
  <si>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</si>
  <si>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</si>
  <si>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</si>
  <si>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</si>
  <si>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</si>
  <si>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</si>
  <si>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</si>
  <si>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</si>
  <si>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</si>
  <si>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</si>
  <si>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</si>
  <si>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</si>
  <si>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</si>
  <si>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</si>
  <si>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</si>
  <si>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</si>
  <si>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</si>
  <si>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</si>
  <si>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</si>
  <si>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</si>
  <si>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</si>
  <si>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</si>
  <si>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</si>
  <si>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</si>
  <si>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</si>
  <si>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</si>
  <si>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</si>
  <si>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</si>
  <si>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</si>
  <si>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</si>
  <si>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</si>
  <si>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</si>
  <si>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</si>
  <si>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</si>
  <si>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</si>
  <si>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</si>
  <si>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</si>
  <si>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</si>
  <si>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</si>
  <si>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</si>
  <si>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</si>
  <si>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</si>
  <si>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</si>
  <si>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</si>
  <si>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</si>
  <si>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</si>
  <si>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</si>
  <si>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</si>
  <si>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</si>
  <si>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</si>
  <si>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</si>
  <si>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</si>
  <si>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</si>
  <si>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</si>
  <si>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</si>
  <si>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</si>
  <si>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</si>
  <si>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</si>
  <si>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</si>
  <si>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</si>
  <si>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</si>
  <si>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</si>
  <si>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</si>
  <si>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</si>
  <si>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</si>
  <si>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</si>
  <si>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</si>
  <si>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</si>
  <si>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</si>
  <si>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</si>
  <si>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</si>
  <si>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</si>
  <si>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</si>
  <si>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</si>
  <si>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</si>
  <si>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</si>
  <si>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</si>
  <si>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</si>
  <si>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</si>
  <si>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</si>
  <si>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</si>
  <si>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</si>
  <si>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</si>
  <si>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</si>
  <si>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</si>
  <si>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</si>
  <si>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</si>
  <si>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</si>
  <si>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</si>
  <si>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</si>
  <si>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</si>
  <si>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</si>
  <si>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</si>
  <si>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</si>
  <si>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</si>
  <si>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</si>
  <si>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</si>
  <si>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</si>
  <si>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</si>
  <si>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</si>
  <si>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</si>
  <si>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</si>
  <si>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</si>
  <si>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</si>
  <si>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</si>
  <si>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</si>
  <si>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</si>
  <si>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</si>
  <si>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</si>
  <si>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</si>
  <si>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</si>
  <si>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</si>
  <si>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</si>
  <si>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</si>
  <si>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</si>
  <si>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</si>
  <si>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</si>
  <si>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</si>
  <si>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</si>
  <si>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</si>
  <si>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</si>
  <si>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</si>
  <si>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</si>
  <si>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</si>
  <si>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</si>
  <si>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</si>
  <si>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</si>
  <si>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</si>
  <si>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</si>
  <si>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</si>
  <si>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</si>
  <si>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</si>
  <si>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</si>
  <si>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</si>
  <si>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</si>
  <si>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</si>
  <si>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</si>
  <si>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</si>
  <si>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</si>
  <si>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</si>
  <si>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</si>
  <si>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</si>
  <si>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</si>
  <si>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</si>
  <si>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</si>
  <si>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</si>
  <si>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</si>
  <si>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</si>
  <si>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</si>
  <si>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</si>
  <si>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</si>
  <si>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</si>
  <si>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</si>
  <si>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</si>
  <si>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</si>
  <si>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</si>
  <si>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</si>
  <si>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</si>
  <si>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</si>
  <si>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</si>
  <si>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</si>
  <si>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</si>
  <si>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</si>
  <si>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</si>
  <si>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</si>
  <si>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</si>
  <si>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</si>
  <si>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</si>
  <si>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</si>
  <si>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</si>
  <si>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</si>
  <si>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</si>
  <si>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</si>
  <si>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</si>
  <si>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</si>
  <si>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</si>
  <si>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</si>
  <si>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</si>
  <si>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</si>
  <si>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</si>
  <si>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</si>
  <si>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</si>
  <si>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</si>
  <si>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</si>
  <si>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</si>
  <si>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</si>
  <si>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</si>
  <si>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</si>
  <si>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</si>
  <si>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</si>
  <si>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</si>
  <si>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</si>
  <si>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</si>
  <si>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</si>
  <si>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</si>
  <si>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</si>
  <si>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</si>
  <si>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</si>
  <si>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</si>
  <si>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</si>
  <si>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</si>
  <si>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</si>
  <si>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</si>
  <si>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</si>
  <si>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</si>
  <si>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</si>
  <si>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</si>
  <si>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</si>
  <si>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</si>
  <si>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</si>
  <si>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</si>
  <si>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</si>
  <si>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</si>
  <si>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</si>
  <si>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</si>
  <si>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</si>
  <si>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</si>
  <si>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</si>
  <si>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</si>
  <si>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</si>
  <si>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</si>
  <si>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</si>
  <si>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</si>
  <si>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</si>
  <si>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</si>
  <si>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</si>
  <si>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</si>
  <si>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</si>
  <si>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</si>
  <si>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</si>
  <si>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</si>
  <si>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</si>
  <si>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</si>
  <si>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</si>
  <si>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</si>
  <si>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</si>
  <si>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</si>
  <si>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</si>
  <si>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</si>
  <si>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</si>
  <si>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</si>
  <si>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</si>
  <si>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</si>
  <si>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</si>
  <si>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</si>
  <si>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</si>
  <si>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</si>
  <si>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</si>
  <si>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</si>
  <si>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</si>
  <si>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</si>
  <si>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</si>
  <si>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</si>
  <si>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</si>
  <si>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</si>
  <si>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</si>
  <si>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</si>
  <si>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</si>
  <si>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</si>
  <si>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</si>
  <si>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</si>
  <si>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</si>
  <si>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</si>
  <si>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</si>
  <si>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</si>
  <si>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</si>
  <si>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</si>
  <si>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</si>
  <si>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</si>
  <si>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</si>
  <si>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</si>
  <si>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</si>
  <si>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</si>
  <si>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</si>
  <si>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</si>
  <si>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</si>
  <si>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</si>
  <si>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</si>
  <si>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</si>
  <si>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</si>
  <si>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</si>
  <si>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</si>
  <si>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</si>
  <si>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</si>
  <si>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</si>
  <si>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</si>
  <si>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</si>
  <si>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</si>
  <si>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</si>
  <si>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</si>
  <si>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</si>
  <si>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</si>
  <si>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</si>
  <si>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</si>
  <si>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</si>
  <si>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</si>
  <si>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</si>
  <si>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</si>
  <si>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</si>
  <si>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</si>
  <si>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</si>
  <si>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</si>
  <si>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</si>
  <si>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</si>
  <si>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</si>
  <si>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</si>
  <si>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</si>
  <si>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</si>
  <si>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</si>
  <si>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</si>
  <si>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</si>
  <si>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</si>
  <si>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</si>
  <si>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</si>
  <si>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</si>
  <si>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</si>
  <si>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</si>
  <si>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</si>
  <si>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</si>
  <si>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</si>
  <si>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</si>
  <si>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</si>
  <si>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</si>
  <si>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</si>
  <si>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</si>
  <si>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</si>
  <si>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</si>
  <si>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</si>
  <si>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</si>
  <si>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</si>
  <si>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</si>
  <si>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</si>
  <si>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</si>
  <si>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</si>
  <si>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</si>
  <si>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</si>
  <si>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</si>
  <si>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</si>
  <si>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</si>
  <si>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</si>
  <si>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</si>
  <si>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</si>
  <si>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</si>
  <si>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</si>
  <si>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</si>
  <si>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</si>
  <si>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</si>
  <si>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</si>
  <si>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</si>
  <si>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</si>
  <si>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</si>
  <si>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</si>
  <si>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</si>
  <si>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</si>
  <si>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</si>
  <si>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</si>
  <si>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</si>
  <si>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</si>
  <si>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</si>
  <si>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</si>
  <si>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</si>
  <si>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</si>
  <si>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</si>
  <si>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</si>
  <si>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</si>
  <si>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</si>
  <si>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</si>
  <si>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</si>
  <si>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</si>
  <si>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</si>
  <si>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</si>
  <si>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</si>
  <si>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</si>
  <si>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</si>
  <si>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</si>
  <si>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</si>
  <si>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</si>
  <si>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</si>
  <si>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</si>
  <si>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</si>
  <si>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</si>
  <si>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</si>
  <si>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</si>
  <si>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</si>
  <si>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</si>
  <si>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</si>
  <si>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</si>
  <si>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</si>
  <si>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</si>
  <si>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</si>
  <si>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</si>
  <si>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</si>
  <si>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</si>
  <si>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</si>
  <si>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</si>
  <si>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</si>
  <si>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</si>
  <si>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</si>
  <si>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</si>
  <si>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</si>
  <si>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</si>
  <si>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</si>
  <si>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</si>
  <si>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</si>
  <si>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</si>
  <si>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</si>
  <si>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</si>
  <si>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</si>
  <si>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</si>
  <si>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</si>
  <si>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</si>
  <si>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</si>
  <si>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</si>
  <si>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</si>
  <si>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</si>
  <si>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</si>
  <si>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</si>
  <si>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</si>
  <si>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</si>
  <si>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</si>
  <si>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</si>
  <si>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</si>
  <si>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</si>
  <si>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</si>
  <si>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</si>
  <si>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</si>
  <si>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</si>
  <si>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</si>
  <si>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</si>
  <si>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</si>
  <si>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</si>
  <si>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</si>
  <si>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</si>
  <si>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</si>
  <si>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NO PCM </t>
  </si>
  <si>
    <t>90 MIN</t>
  </si>
  <si>
    <t xml:space="preserve"> R2</t>
  </si>
  <si>
    <t xml:space="preserve"> riy2993</t>
  </si>
  <si>
    <t xml:space="preserve">2025-11-27 14:56:23
</t>
  </si>
  <si>
    <t xml:space="preserve"> sceco- renatal gen </t>
  </si>
  <si>
    <t>inprogress</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</si>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</sst>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rgb="FF242424"/>
      <name val="Aptos Narrow"/>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xf numFmtId="22" fontId="36" fillId="0" borderId="0" xfId="0" applyNumberFormat="1" applyFont="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0" dataDxfId="169" headerRowBorderDxfId="167" tableBorderDxfId="168" totalsRowBorderDxfId="166">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3" dataDxfId="152" headerRowBorderDxfId="150" tableBorderDxfId="151" totalsRowBorderDxfId="149">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0" dataDxfId="59" headerRowBorderDxfId="57" tableBorderDxfId="58">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4" dataDxfId="43" headerRowBorderDxfId="41" tableBorderDxfId="42" totalsRowBorderDxfId="40">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 totalsRowShown="0" headerRowDxfId="27" dataDxfId="26" headerRowBorderDxfId="24" tableBorderDxfId="25">
  <autoFilter ref="A1:L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1" headerRowBorderDxfId="9" tableBorderDxfId="10">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8"/>
    <tableColumn id="2" xr3:uid="{0BC58C80-D8F9-4326-91CE-F4724239ABAD}" name="Region" dataDxfId="7"/>
    <tableColumn id="3" xr3:uid="{1582C101-8DB0-460E-A09B-9ACCDBD476D1}" name="Count sites" dataDxfId="6"/>
    <tableColumn id="4" xr3:uid="{11269ED5-31A3-4597-89E1-6D59939CC4F4}" name="Hub Site" dataDxfId="5"/>
    <tableColumn id="5" xr3:uid="{111BD604-000E-404D-AC70-C13AB8E06888}" name="Fault Level" dataDxfId="4"/>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dataDxfId="3"/>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325.77040462962759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45988.718830555554</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45988.718830555554</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45988.718830555554</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45988.718830555554</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45988.718830555554</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45988.718830555554</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45988.718830555554</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45988.718830555554</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45988.718830555554</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45988.718830555554</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45988.718830555554</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45988.718830555554</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45988.718830555554</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45988.718830555554</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45988.718830555554</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45988.718830555554</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45988.718830555554</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45988.718830555554</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45988.718830555554</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45988.718830555554</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45988.718830555554</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45988.718830555554</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45988.718830555554</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45988.718830555554</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45988.718830555554</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45988.718830555554</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45988.718830555554</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45988.718830555554</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45988.718830555554</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45988.718830555554</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45988.718830555554</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45988.718830555554</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45988.718830555554</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45988.718830555554</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45988.718830555554</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45988.718830555554</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45988.718830555554</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45988.718830555554</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45988.718830555554</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DFD836AB-51DE-48FD-A3B9-C272232ADE23}"/>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tabSelected="1" workbookViewId="0">
      <pane ySplit="1" topLeftCell="A2" activePane="bottomLeft" state="frozen"/>
      <selection pane="bottomLeft" activeCell="A8" sqref="A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163.71899259259226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4.3314115740722627</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39107</v>
      </c>
      <c r="B5" s="148" t="str">
        <f>IFERROR(VLOOKUP(D5,DB!A:K,11,0),"")</f>
        <v>R2</v>
      </c>
      <c r="C5" s="18">
        <v>1</v>
      </c>
      <c r="D5" s="18" t="s">
        <v>25344</v>
      </c>
      <c r="E5" s="99" t="s">
        <v>39021</v>
      </c>
      <c r="F5" s="100"/>
      <c r="G5" s="101">
        <f ca="1">IFERROR(NOW()-F5,"-")</f>
        <v>45988.718830555554</v>
      </c>
      <c r="H5" s="100">
        <v>45988.711018518516</v>
      </c>
      <c r="I5" s="148" t="str">
        <f>IFERROR(VLOOKUP(D5,DB!A:F,6,0),"")</f>
        <v>Generator-SG</v>
      </c>
      <c r="J5" s="148" t="str">
        <f>IFERROR(VLOOKUP(D5,DB!A:G,7,0),"")</f>
        <v>In progress</v>
      </c>
      <c r="K5" s="19" t="s">
        <v>39108</v>
      </c>
      <c r="L5" s="14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
        <v>39109</v>
      </c>
      <c r="C6" s="18">
        <v>1</v>
      </c>
      <c r="D6" s="18" t="s">
        <v>39110</v>
      </c>
      <c r="E6" s="99" t="s">
        <v>39021</v>
      </c>
      <c r="F6" s="100"/>
      <c r="G6" s="101">
        <f ca="1">IFERROR(NOW()-F6,"-")</f>
        <v>45988.718830555554</v>
      </c>
      <c r="H6" s="145" t="s">
        <v>39111</v>
      </c>
      <c r="I6" s="18" t="s">
        <v>39112</v>
      </c>
      <c r="J6" s="18" t="s">
        <v>39113</v>
      </c>
      <c r="K6" s="19"/>
      <c r="L6" s="18" t="s">
        <v>39114</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45988.718830555554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45988.718830555554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45988.718830555554</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45988.718830555554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45988.718830555554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45988.718830555554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45988.718830555554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45988.718830555554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45988.718830555554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45988.718830555554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45988.718830555554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45988.718830555554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45988.718830555554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45988.718830555554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45988.718830555554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45988.718830555554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45988.718830555554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45988.718830555554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45988.718830555554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45988.718830555554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45988.718830555554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45988.718830555554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45988.718830555554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45988.718830555554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45988.718830555554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45988.718830555554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45988.718830555554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45988.718830555554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45988.718830555554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45988.718830555554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45988.718830555554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45988.718830555554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45988.718830555554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45988.718830555554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45988.718830555554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45988.718830555554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45988.718830555554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45988.718830555554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45988.718830555554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45988.718830555554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45988.718830555554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45988.718830555554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45988.718830555554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45988.718830555554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45988.718830555554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45988.718830555554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45988.718830555554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45988.718830555554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45988.718830555554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45988.718830555554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45988.718830555554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45988.718830555554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45988.718830555554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45988.718830555554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45988.718830555554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45988.718830555554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45988.718830555554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45988.718830555554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45988.718830555554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45988.718830555554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45988.718830555554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45988.718830555554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45988.718830555554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45988.718830555554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45988.718830555554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45988.718830555554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45988.718830555554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45988.718830555554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45988.718830555554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45988.718830555554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45988.718830555554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45988.718830555554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45988.718830555554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45988.718830555554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45988.718830555554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45988.718830555554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45988.718830555554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45988.718830555554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45988.718830555554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45988.718830555554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45988.718830555554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45988.718830555554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45988.718830555554</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45988.718830555554</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45988.718830555554</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45988.718830555554</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45988.718830555554</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45988.718830555554</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45988.718830555554</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45988.718830555554</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45988.718830555554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45988.718830555554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45988.718830555554</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45988.718830555554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45988.718830555554</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45988.718830555554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45988.718830555554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45988.718830555554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45988.718830555554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45988.718830555554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45988.718830555554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45988.718830555554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45988.718830555554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45988.718830555554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45988.718830555554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45988.718830555554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45988.718830555554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45988.718830555554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45988.718830555554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45988.718830555554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45988.718830555554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45988.718830555554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45988.718830555554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45988.718830555554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45988.718830555554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45988.718830555554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45988.718830555554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45988.718830555554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45988.718830555554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45988.718830555554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45988.718830555554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45988.718830555554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45988.718830555554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45988.718830555554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45988.718830555554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45988.718830555554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45988.718830555554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45988.718830555554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45988.718830555554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45988.718830555554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45988.718830555554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45988.718830555554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45988.718830555554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45988.718830555554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45988.718830555554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45988.718830555554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45988.718830555554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45988.718830555554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45988.718830555554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45988.718830555554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45988.718830555554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45988.718830555554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45988.718830555554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45988.718830555554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45988.718830555554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45988.718830555554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45988.718830555554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45988.718830555554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45988.718830555554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45988.718830555554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45988.718830555554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45988.718830555554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45988.718830555554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45988.718830555554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45988.718830555554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45988.718830555554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45988.718830555554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45988.718830555554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45988.718830555554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45988.718830555554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45988.718830555554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45988.718830555554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45988.718830555554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45988.718830555554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45988.718830555554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45988.718830555554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45988.718830555554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45988.718830555554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45988.718830555554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45988.718830555554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45988.718830555554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45988.718830555554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45988.718830555554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45988.718830555554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45988.718830555554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45988.718830555554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45988.718830555554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45988.718830555554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45988.718830555554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45988.718830555554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45988.718830555554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45988.718830555554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45988.718830555554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45988.718830555554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45988.718830555554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45988.718830555554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45988.718830555554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45988.718830555554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45988.718830555554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45988.718830555554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45988.718830555554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45988.718830555554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45988.718830555554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45988.718830555554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45988.718830555554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45988.718830555554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45988.718830555554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45988.718830555554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45988.718830555554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45988.718830555554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45988.718830555554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45988.718830555554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45988.718830555554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45988.718830555554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45988.718830555554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45988.718830555554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45988.718830555554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45988.718830555554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45988.718830555554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45988.718830555554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45988.718830555554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45988.718830555554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45988.718830555554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45988.718830555554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45988.718830555554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45988.718830555554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45988.718830555554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45988.718830555554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45988.718830555554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45988.718830555554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45988.718830555554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45988.718830555554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45988.718830555554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45988.718830555554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45988.718830555554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45988.718830555554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45988.718830555554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45988.718830555554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45988.718830555554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45988.718830555554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45988.718830555554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45988.718830555554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45988.718830555554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45988.718830555554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45988.718830555554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45988.718830555554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45988.718830555554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45988.718830555554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45988.718830555554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45988.718830555554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45988.718830555554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45988.718830555554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45988.718830555554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45988.718830555554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45988.718830555554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45988.718830555554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45988.718830555554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45988.718830555554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45988.718830555554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45988.718830555554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45988.718830555554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45988.718830555554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45988.718830555554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45988.718830555554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45988.718830555554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45988.718830555554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45988.718830555554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45988.718830555554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45988.718830555554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45988.718830555554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45988.718830555554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45988.718830555554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45988.718830555554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45988.718830555554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45988.718830555554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45988.718830555554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45988.718830555554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45988.718830555554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45988.718830555554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45988.718830555554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45988.718830555554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45988.718830555554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45988.718830555554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45988.718830555554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45988.718830555554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45988.718830555554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45988.718830555554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45988.718830555554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45988.718830555554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45988.718830555554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45988.718830555554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45988.718830555554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45988.718830555554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45988.718830555554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45988.718830555554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45988.718830555554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45988.718830555554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45988.718830555554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45988.718830555554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45988.718830555554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45988.718830555554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45988.718830555554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45988.718830555554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45988.718830555554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45988.718830555554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45988.718830555554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45988.718830555554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45988.718830555554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45988.718830555554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45988.718830555554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45988.718830555554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45988.718830555554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45988.718830555554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45988.718830555554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45988.718830555554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45988.718830555554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45988.718830555554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45988.718830555554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45988.718830555554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45988.718830555554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45988.718830555554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45988.718830555554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45988.718830555554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45988.718830555554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45988.718830555554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45988.718830555554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45988.718830555554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45988.718830555554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45988.718830555554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45988.718830555554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45988.718830555554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45988.718830555554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45988.718830555554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45988.718830555554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45988.718830555554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45988.718830555554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45988.718830555554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45988.718830555554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45988.718830555554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45988.718830555554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45988.718830555554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45988.718830555554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45988.718830555554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45988.718830555554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45988.718830555554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45988.718830555554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45988.718830555554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45988.718830555554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45988.718830555554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45988.718830555554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45988.718830555554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45988.718830555554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45988.718830555554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45988.718830555554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45988.718830555554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45988.718830555554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45988.718830555554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45988.718830555554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45988.718830555554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45988.718830555554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45988.718830555554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45988.718830555554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45988.718830555554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45988.718830555554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45988.718830555554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45988.718830555554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45988.718830555554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45988.718830555554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45988.718830555554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45988.718830555554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45988.718830555554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45988.718830555554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45988.718830555554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45988.718830555554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45988.718830555554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45988.718830555554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45988.718830555554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45988.718830555554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45988.718830555554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45988.718830555554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45988.718830555554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45988.718830555554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45988.718830555554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45988.718830555554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45988.718830555554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45988.718830555554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45988.718830555554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45988.718830555554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45988.718830555554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45988.718830555554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45988.718830555554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45988.718830555554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45988.718830555554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45988.718830555554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45988.718830555554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45988.718830555554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45988.718830555554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45988.718830555554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45988.718830555554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45988.718830555554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45988.718830555554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45988.718830555554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45988.718830555554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45988.718830555554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45988.718830555554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45988.718830555554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45988.718830555554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45988.718830555554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45988.718830555554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45988.718830555554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45988.718830555554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45988.718830555554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45988.718830555554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45988.718830555554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45988.718830555554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45988.718830555554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45988.718830555554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45988.718830555554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45988.718830555554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45988.718830555554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45988.718830555554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45988.718830555554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45988.718830555554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45988.718830555554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45988.718830555554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45988.718830555554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45988.718830555554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45988.718830555554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45988.718830555554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45988.718830555554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45988.718830555554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45988.718830555554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45988.718830555554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45988.718830555554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45988.718830555554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45988.718830555554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45988.718830555554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45988.718830555554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45988.718830555554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45988.718830555554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45988.718830555554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45988.718830555554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45988.718830555554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45988.718830555554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45988.718830555554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45988.718830555554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45988.718830555554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45988.718830555554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45988.718830555554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45988.718830555554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45988.718830555554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45988.718830555554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45988.718830555554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45988.718830555554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45988.718830555554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45988.718830555554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45988.718830555554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45988.718830555554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45988.718830555554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45988.718830555554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45988.718830555554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45988.718830555554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45988.718830555554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45988.718830555554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45988.718830555554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45988.718830555554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45988.718830555554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45988.718830555554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45988.718830555554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45988.718830555554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45988.718830555554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45988.718830555554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45988.718830555554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45988.718830555554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45988.718830555554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45988.718830555554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45988.718830555554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45988.718830555554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45988.718830555554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45988.718830555554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45988.718830555554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45988.718830555554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45988.718830555554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45988.718830555554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45988.718830555554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45988.718830555554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45988.718830555554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45988.718830555554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45988.718830555554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45988.718830555554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45988.718830555554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45988.718830555554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45988.718830555554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45988.718830555554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45988.718830555554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45988.718830555554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45988.718830555554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45988.718830555554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45988.718830555554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45988.718830555554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45988.718830555554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45988.718830555554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45988.718830555554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45988.718830555554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45988.718830555554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45988.718830555554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45988.718830555554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45988.718830555554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45988.718830555554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45988.718830555554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45988.718830555554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45988.718830555554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45988.718830555554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45988.718830555554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45988.718830555554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45988.718830555554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45988.718830555554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45988.718830555554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45988.718830555554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45988.718830555554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45988.718830555554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45988.718830555554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45988.718830555554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45988.718830555554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45988.718830555554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45988.718830555554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45988.718830555554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45988.718830555554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45988.718830555554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45988.718830555554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45988.718830555554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45988.718830555554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45988.718830555554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45988.718830555554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45988.718830555554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45988.718830555554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45988.718830555554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45988.718830555554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45988.718830555554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45988.718830555554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45988.718830555554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45988.718830555554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45988.718830555554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45988.718830555554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45988.718830555554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45988.718830555554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45988.718830555554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45988.718830555554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45988.718830555554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45988.718830555554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45988.718830555554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45988.718830555554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45988.718830555554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45988.718830555554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45988.718830555554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45988.718830555554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45988.718830555554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45988.718830555554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45988.718830555554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45988.718830555554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45988.718830555554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45988.718830555554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45988.718830555554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45988.718830555554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45988.718830555554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45988.718830555554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45988.718830555554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45988.718830555554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45988.718830555554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45988.718830555554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45988.718830555554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45988.718830555554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45988.718830555554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45988.718830555554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45988.718830555554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45988.718830555554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45988.718830555554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45988.718830555554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45988.718830555554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45988.718830555554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45988.718830555554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45988.718830555554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45988.718830555554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45988.718830555554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45988.718830555554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45988.718830555554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45988.718830555554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45988.718830555554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45988.718830555554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45988.718830555554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45988.718830555554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45988.718830555554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45988.718830555554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45988.718830555554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45988.718830555554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45988.718830555554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45988.718830555554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45988.718830555554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45988.718830555554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45988.718830555554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45988.718830555554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45988.718830555554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45988.718830555554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45988.718830555554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45988.718830555554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45988.718830555554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45988.718830555554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45988.718830555554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45988.718830555554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45988.718830555554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45988.718830555554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45988.718830555554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45988.718830555554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45988.718830555554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45988.718830555554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45988.718830555554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45988.718830555554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45988.718830555554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45988.718830555554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45988.718830555554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45988.718830555554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45988.718830555554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45988.718830555554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45988.718830555554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45988.718830555554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45988.718830555554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45988.718830555554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45988.718830555554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45988.718830555554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45988.718830555554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45988.718830555554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45988.718830555554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45988.718830555554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45988.718830555554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45988.718830555554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45988.718830555554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45988.718830555554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45988.718830555554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45988.718830555554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45988.718830555554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45988.718830555554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45988.718830555554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45988.718830555554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45988.718830555554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45988.718830555554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45988.718830555554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45988.718830555554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45988.718830555554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45988.718830555554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45988.718830555554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45988.718830555554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45988.718830555554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45988.718830555554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45988.718830555554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45988.718830555554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45988.718830555554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45988.718830555554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45988.718830555554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45988.718830555554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45988.718830555554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45988.718830555554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45988.718830555554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45988.718830555554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45988.718830555554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45988.718830555554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45988.718830555554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45988.718830555554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45988.718830555554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45988.718830555554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45988.718830555554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45988.718830555554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45988.718830555554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45988.718830555554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45988.718830555554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45988.718830555554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45988.718830555554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45988.718830555554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45988.718830555554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45988.718830555554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45988.718830555554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45988.718830555554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45988.718830555554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45988.718830555554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45988.718830555554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45988.718830555554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45988.718830555554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45988.718830555554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45988.718830555554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45988.718830555554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45988.718830555554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45988.718830555554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45988.718830555554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45988.718830555554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45988.718830555554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45988.718830555554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45988.718830555554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45988.718830555554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45988.718830555554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45988.718830555554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45988.718830555554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45988.718830555554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45988.718830555554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45988.718830555554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45988.718830555554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45988.718830555554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45988.718830555554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45988.718830555554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45988.718830555554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45988.718830555554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45988.718830555554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45988.718830555554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45988.718830555554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45988.718830555554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45988.718830555554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45988.718830555554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45988.718830555554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45988.718830555554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45988.718830555554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45988.718830555554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45988.718830555554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45988.718830555554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45988.718830555554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45988.718830555554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45988.718830555554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45988.718830555554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45988.718830555554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45988.718830555554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45988.718830555554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45988.718830555554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45988.718830555554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45988.718830555554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45988.718830555554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45988.718830555554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45988.718830555554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45988.718830555554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45988.718830555554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45988.718830555554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45988.718830555554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45988.718830555554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45988.718830555554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45988.718830555554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45988.718830555554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45988.718830555554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45988.718830555554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45988.718830555554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45988.718830555554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45988.718830555554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45988.718830555554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45988.718830555554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45988.718830555554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45988.718830555554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45988.718830555554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45988.718830555554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45988.718830555554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45988.718830555554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45988.718830555554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45988.718830555554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45988.718830555554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45988.718830555554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45988.718830555554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45988.718830555554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45988.718830555554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45988.718830555554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45988.718830555554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45988.718830555554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45988.718830555554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45988.718830555554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45988.718830555554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45988.718830555554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45988.718830555554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45988.718830555554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45988.718830555554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45988.718830555554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45988.718830555554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45988.718830555554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45988.718830555554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45988.718830555554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45988.718830555554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45988.718830555554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45988.718830555554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45988.718830555554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45988.718830555554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45988.718830555554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45988.718830555554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45988.718830555554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45988.718830555554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45988.718830555554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45988.718830555554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45988.718830555554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45988.718830555554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45988.718830555554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45988.718830555554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45988.718830555554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45988.718830555554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45988.718830555554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45988.718830555554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45988.718830555554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45988.718830555554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45988.718830555554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45988.718830555554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45988.718830555554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45988.718830555554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45988.718830555554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45988.718830555554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45988.718830555554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45988.718830555554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45988.718830555554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45988.718830555554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45988.718830555554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45988.718830555554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45988.718830555554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45988.718830555554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45988.718830555554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45988.718830555554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45988.718830555554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45988.718830555554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45988.718830555554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45988.718830555554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45988.718830555554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45988.718830555554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45988.718830555554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45988.718830555554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45988.718830555554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45988.718830555554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45988.718830555554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45988.718830555554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45988.718830555554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45988.718830555554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45988.718830555554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45988.718830555554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45988.718830555554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45988.718830555554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45988.718830555554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45988.718830555554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45988.718830555554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45988.718830555554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45988.718830555554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45988.718830555554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45988.718830555554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45988.718830555554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45988.718830555554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45988.718830555554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45988.718830555554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45988.718830555554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45988.718830555554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45988.718830555554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45988.718830555554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45988.718830555554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45988.718830555554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45988.718830555554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45988.718830555554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45988.718830555554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45988.718830555554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45988.718830555554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45988.718830555554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45988.718830555554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45988.718830555554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45988.718830555554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45988.718830555554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45988.718830555554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45988.718830555554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45988.718830555554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45988.718830555554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45988.718830555554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45988.718830555554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45988.718830555554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45988.718830555554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45988.718830555554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45988.718830555554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45988.718830555554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45988.718830555554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45988.718830555554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45988.718830555554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45988.718830555554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45988.718830555554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45988.718830555554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45988.718830555554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45988.718830555554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45988.718830555554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45988.718830555554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45988.718830555554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45988.718830555554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45988.718830555554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45988.718830555554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45988.718830555554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45988.718830555554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45988.718830555554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45988.718830555554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45988.718830555554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45988.718830555554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45988.718830555554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45988.718830555554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45988.718830555554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45988.718830555554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45988.718830555554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45988.718830555554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45988.718830555554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45988.718830555554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45988.718830555554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45988.718830555554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45988.718830555554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45988.718830555554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45988.718830555554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45988.718830555554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45988.718830555554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45988.718830555554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45988.718830555554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45988.718830555554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45988.718830555554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45988.718830555554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45988.718830555554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45988.718830555554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45988.718830555554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45988.718830555554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45988.718830555554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45988.718830555554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45988.718830555554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45988.718830555554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45988.718830555554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45988.718830555554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45988.718830555554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45988.718830555554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45988.718830555554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45988.718830555554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45988.718830555554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45988.718830555554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45988.718830555554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45988.718830555554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45988.718830555554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45988.718830555554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45988.718830555554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45988.718830555554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45988.718830555554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45988.718830555554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45988.718830555554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45988.718830555554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45988.718830555554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45988.718830555554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45988.718830555554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45988.718830555554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45988.718830555554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45988.718830555554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45988.718830555554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45988.718830555554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45988.718830555554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45988.718830555554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45988.718830555554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45988.718830555554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45988.718830555554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45988.718830555554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45988.718830555554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45988.718830555554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45988.718830555554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45988.718830555554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45988.718830555554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45988.718830555554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45988.718830555554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45988.718830555554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45988.718830555554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45988.718830555554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45988.718830555554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45988.718830555554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45988.718830555554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45988.718830555554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45988.718830555554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45988.718830555554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45988.718830555554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45988.718830555554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45988.718830555554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45988.718830555554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45988.718830555554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45988.718830555554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45988.718830555554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45988.718830555554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45988.718830555554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45988.718830555554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45988.718830555554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45988.718830555554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45988.718830555554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45988.718830555554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45988.718830555554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45988.718830555554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45988.718830555554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45988.718830555554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45988.718830555554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45988.718830555554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45988.718830555554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45988.718830555554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45988.718830555554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45988.718830555554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45988.718830555554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45988.718830555554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45988.718830555554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45988.718830555554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45988.718830555554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45988.718830555554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45988.718830555554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45988.718830555554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45988.718830555554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45988.718830555554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45988.718830555554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45988.718830555554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45988.718830555554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45988.718830555554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45988.718830555554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45988.718830555554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45988.718830555554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45988.718830555554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45988.718830555554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45988.718830555554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45988.718830555554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45988.718830555554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45988.718830555554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45988.718830555554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45988.718830555554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45988.718830555554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45988.718830555554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45988.718830555554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45988.718830555554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45988.718830555554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45988.718830555554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45988.718830555554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45988.718830555554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45988.718830555554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45988.718830555554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45988.718830555554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45988.718830555554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45988.718830555554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45988.718830555554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45988.718830555554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45988.718830555554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45988.718830555554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45988.718830555554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45988.718830555554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45988.718830555554</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45988.718830555554</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45988.718830555554</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45988.718830555554</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45988.718830555554</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45988.718830555554</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45988.718830555554</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45988.718830555554</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45988.718830555554</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45988.718830555554</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45988.718830555554</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45988.718830555554</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45988.718830555554</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45988.718830555554</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45988.718830555554</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45988.718830555554</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285.23811296295753</v>
      </c>
      <c r="H2" s="92">
        <v>45703.474768518521</v>
      </c>
      <c r="I2" s="92" t="str">
        <f>IFERROR(VLOOKUP(D2,DB!A:F,6,0),"")</f>
        <v>SCECO</v>
      </c>
      <c r="J2" s="92" t="str">
        <f>IFERROR(VLOOKUP(D2,DB!A:G,7,0),"")</f>
        <v>Dead</v>
      </c>
      <c r="K2" s="94" t="s">
        <v>39116</v>
      </c>
      <c r="L2" s="88" t="str">
        <f>IFERROR(VLOOKUP(D2,DB!A:I,9,0),"")</f>
        <v>Latis</v>
      </c>
    </row>
    <row r="3" spans="1:16" ht="15" customHeight="1">
      <c r="A3" s="110"/>
      <c r="B3" s="110" t="str">
        <f>IFERROR(VLOOKUP(D3,DB!A:K,11,0),"")</f>
        <v/>
      </c>
      <c r="C3" s="90"/>
      <c r="D3" s="88"/>
      <c r="E3" s="91"/>
      <c r="F3" s="92"/>
      <c r="G3" s="93">
        <f t="shared" ref="G3:G12" ca="1" si="0">IFERROR(NOW()-F3,"")</f>
        <v>45988.718830555554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45988.718830555554</v>
      </c>
      <c r="H4" s="92"/>
      <c r="I4" s="110" t="str">
        <f>IFERROR(VLOOKUP(D4,DB!A:F,6,0),"")</f>
        <v/>
      </c>
      <c r="J4" s="110" t="str">
        <f>IFERROR(VLOOKUP(D4,DB!A:G,7,0),"")</f>
        <v/>
      </c>
      <c r="K4" s="94"/>
      <c r="L4" s="88" t="str">
        <f>IFERROR(VLOOKUP(D4,DB!A:I,9,0),"")</f>
        <v/>
      </c>
    </row>
    <row r="5" spans="1:16" ht="15" customHeight="1">
      <c r="A5" s="110"/>
      <c r="B5" s="110" t="str">
        <f>IFERROR(VLOOKUP(D5,DB!A:K,11,0),"")</f>
        <v/>
      </c>
      <c r="C5" s="90"/>
      <c r="D5" s="147"/>
      <c r="E5" s="91"/>
      <c r="F5" s="92"/>
      <c r="G5" s="93">
        <f t="shared" ca="1" si="0"/>
        <v>45988.718830555554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45988.718830555554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45988.718830555554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45988.718830555554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45988.718830555554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45988.718830555554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45988.718830555554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45988.718830555554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ref="G13:G76" ca="1" si="1">IFERROR(NOW()-F13,"")</f>
        <v>45988.718830555554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45988.718830555554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45988.718830555554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45988.718830555554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45988.718830555554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45988.718830555554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45988.718830555554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45988.718830555554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45988.718830555554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45988.718830555554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45988.718830555554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45988.718830555554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45988.718830555554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45988.718830555554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45988.718830555554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45988.718830555554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45988.718830555554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45988.718830555554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45988.718830555554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45988.718830555554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45988.718830555554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45988.718830555554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45988.718830555554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45988.718830555554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45988.718830555554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45988.718830555554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45988.718830555554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45988.718830555554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45988.718830555554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45988.718830555554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45988.718830555554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45988.718830555554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45988.718830555554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45988.718830555554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45988.718830555554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45988.718830555554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45988.718830555554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45988.718830555554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45988.718830555554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45988.718830555554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45988.718830555554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45988.718830555554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45988.718830555554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45988.718830555554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45988.718830555554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45988.718830555554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45988.718830555554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45988.718830555554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45988.718830555554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45988.718830555554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45988.718830555554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45988.718830555554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45988.718830555554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45988.718830555554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45988.718830555554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45988.718830555554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45988.718830555554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45988.718830555554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45988.718830555554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45988.718830555554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45988.718830555554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45988.718830555554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45988.718830555554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45988.718830555554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ref="G77:G140" ca="1" si="2">IFERROR(NOW()-F77,"")</f>
        <v>45988.718830555554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45988.718830555554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45988.718830555554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45988.718830555554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45988.718830555554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45988.718830555554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45988.718830555554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45988.718830555554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45988.718830555554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45988.718830555554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45988.718830555554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45988.718830555554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45988.718830555554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45988.718830555554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45988.718830555554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45988.718830555554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45988.718830555554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45988.718830555554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45988.718830555554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45988.718830555554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45988.718830555554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45988.718830555554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45988.718830555554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45988.718830555554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45988.718830555554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45988.718830555554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45988.718830555554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45988.718830555554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45988.718830555554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45988.718830555554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45988.718830555554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45988.718830555554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45988.718830555554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45988.718830555554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45988.718830555554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45988.718830555554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45988.718830555554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45988.718830555554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45988.718830555554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45988.718830555554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45988.718830555554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45988.718830555554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45988.718830555554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45988.718830555554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45988.718830555554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45988.718830555554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45988.718830555554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45988.718830555554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45988.718830555554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45988.718830555554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45988.718830555554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45988.718830555554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45988.718830555554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45988.718830555554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45988.718830555554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45988.718830555554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45988.718830555554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45988.718830555554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45988.718830555554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45988.718830555554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45988.718830555554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45988.718830555554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45988.718830555554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45988.718830555554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ref="G141:G204" ca="1" si="3">IFERROR(NOW()-F141,"")</f>
        <v>45988.718830555554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45988.718830555554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45988.718830555554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45988.718830555554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45988.718830555554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45988.718830555554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45988.718830555554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45988.718830555554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45988.718830555554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45988.718830555554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45988.718830555554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45988.718830555554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45988.718830555554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45988.718830555554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45988.718830555554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45988.718830555554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45988.718830555554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45988.718830555554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45988.718830555554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45988.718830555554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45988.718830555554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45988.718830555554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45988.718830555554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45988.718830555554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45988.718830555554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45988.718830555554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45988.718830555554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45988.718830555554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45988.718830555554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45988.718830555554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45988.718830555554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45988.718830555554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45988.718830555554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45988.718830555554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45988.718830555554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45988.718830555554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45988.718830555554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45988.718830555554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45988.718830555554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45988.718830555554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45988.718830555554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45988.718830555554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45988.718830555554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45988.718830555554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45988.718830555554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45988.718830555554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45988.718830555554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45988.718830555554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45988.718830555554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45988.718830555554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45988.718830555554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45988.718830555554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45988.718830555554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45988.718830555554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45988.718830555554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45988.718830555554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45988.718830555554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45988.718830555554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45988.718830555554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45988.718830555554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45988.718830555554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45988.718830555554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45988.718830555554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45988.718830555554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ref="G205:G268" ca="1" si="4">IFERROR(NOW()-F205,"")</f>
        <v>45988.718830555554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45988.718830555554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45988.718830555554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45988.718830555554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45988.718830555554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45988.718830555554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45988.718830555554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45988.718830555554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45988.718830555554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45988.718830555554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45988.718830555554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45988.718830555554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45988.718830555554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45988.718830555554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45988.718830555554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45988.718830555554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45988.718830555554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45988.718830555554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45988.718830555554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45988.718830555554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45988.718830555554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45988.718830555554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45988.718830555554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45988.718830555554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45988.718830555554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45988.718830555554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45988.718830555554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45988.718830555554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45988.718830555554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45988.718830555554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45988.718830555554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45988.718830555554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45988.718830555554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45988.718830555554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45988.718830555554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45988.718830555554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45988.718830555554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45988.718830555554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45988.718830555554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45988.718830555554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45988.718830555554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45988.718830555554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45988.718830555554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45988.718830555554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45988.718830555554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45988.718830555554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45988.718830555554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45988.718830555554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45988.718830555554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45988.718830555554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45988.718830555554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45988.718830555554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45988.718830555554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45988.718830555554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45988.718830555554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45988.718830555554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45988.718830555554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45988.718830555554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45988.718830555554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45988.718830555554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45988.718830555554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45988.718830555554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45988.718830555554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45988.718830555554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ref="G269:G314" ca="1" si="5">IFERROR(NOW()-F269,"")</f>
        <v>45988.718830555554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45988.718830555554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45988.718830555554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45988.718830555554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45988.718830555554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45988.718830555554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45988.718830555554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45988.718830555554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45988.718830555554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45988.718830555554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45988.718830555554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45988.718830555554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45988.718830555554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45988.718830555554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45988.718830555554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45988.718830555554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45988.718830555554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45988.718830555554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45988.718830555554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45988.718830555554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45988.718830555554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45988.718830555554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45988.718830555554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45988.718830555554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45988.718830555554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45988.718830555554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45988.718830555554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45988.718830555554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45988.718830555554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45988.718830555554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45988.718830555554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45988.718830555554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45988.718830555554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45988.718830555554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45988.718830555554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45988.718830555554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45988.718830555554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45988.718830555554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45988.718830555554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45988.718830555554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45988.718830555554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45988.718830555554</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45988.718830555554</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45988.718830555554</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45988.718830555554</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45988.718830555554</v>
      </c>
      <c r="H314" s="92"/>
      <c r="I314" s="110" t="str">
        <f>IFERROR(VLOOKUP(D314,DB!A:F,6,0),"")</f>
        <v/>
      </c>
      <c r="J314" s="110" t="str">
        <f>IFERROR(VLOOKUP(D314,DB!A:G,7,0),"")</f>
        <v/>
      </c>
      <c r="K314" s="94"/>
      <c r="L314" s="88" t="str">
        <f>IFERROR(VLOOKUP(D314,DB!A:I,9,0),"")</f>
        <v/>
      </c>
    </row>
  </sheetData>
  <dataValidations count="2">
    <dataValidation allowBlank="1" showInputMessage="1" showErrorMessage="1" sqref="E1" xr:uid="{A4F81451-56CC-4543-9497-104C4E44EE4B}"/>
    <dataValidation type="list" allowBlank="1" showInputMessage="1" showErrorMessage="1" sqref="E2:E3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
  <sheetViews>
    <sheetView workbookViewId="0">
      <selection activeCell="D7" sqref="D7"/>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39117</v>
      </c>
      <c r="B2" s="37" t="str">
        <f>IFERROR(VLOOKUP(D2,DB!A:K,11,0),"")</f>
        <v>R5</v>
      </c>
      <c r="C2" s="37">
        <v>3</v>
      </c>
      <c r="D2" s="103" t="s">
        <v>36011</v>
      </c>
      <c r="E2" s="37" t="s">
        <v>39021</v>
      </c>
      <c r="F2" s="38">
        <v>45891.832060185188</v>
      </c>
      <c r="G2" s="105">
        <f ca="1">IFERROR(NOW()-F2,"")</f>
        <v>96.886770370365412</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62.529953240737086</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40.057719444441318</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19">
        <v>45981.373298611114</v>
      </c>
      <c r="G5" s="108">
        <f ca="1">IFERROR(NOW()-F5,"")</f>
        <v>7.3455319444401539</v>
      </c>
      <c r="H5" s="119">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37"/>
      <c r="E6" s="37"/>
      <c r="F6" s="38"/>
      <c r="G6" s="144">
        <f t="shared" ref="G6:G20" ca="1" si="2">IFERROR(NOW()-F6,"")</f>
        <v>45988.718830555554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45988.718830555554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45988.718830555554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45988.718830555554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45988.718830555554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45988.718830555554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45988.718830555554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45988.718830555554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45988.718830555554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45988.718830555554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45988.718830555554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45988.718830555554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45988.718830555554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45988.718830555554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45988.718830555554</v>
      </c>
      <c r="H20" s="38"/>
      <c r="I20" s="37" t="str">
        <f>IFERROR(VLOOKUP(D20,DB!A:F,6,0),"")</f>
        <v/>
      </c>
      <c r="J20" s="37" t="str">
        <f>IFERROR(VLOOKUP(D20,DB!A:G,7,0),"")</f>
        <v/>
      </c>
      <c r="K20" s="37"/>
      <c r="L20" s="37" t="str">
        <f>IFERROR(VLOOKUP(D20,DB!A:I,9,0),"")</f>
        <v/>
      </c>
    </row>
  </sheetData>
  <dataValidations count="2">
    <dataValidation allowBlank="1" showInputMessage="1" showErrorMessage="1" sqref="E1" xr:uid="{920C6338-E771-4DAE-8C89-92A9093EA4DE}"/>
    <dataValidation type="list" allowBlank="1" showInputMessage="1" showErrorMessage="1" sqref="E2:E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4.398437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39125</v>
      </c>
      <c r="B2" s="80" t="s">
        <v>5398</v>
      </c>
      <c r="C2" s="125">
        <v>1</v>
      </c>
      <c r="D2" s="124" t="s">
        <v>35266</v>
      </c>
      <c r="E2" s="151"/>
      <c r="F2"/>
      <c r="G2" s="72">
        <f ca="1">IFERROR(NOW()-F2,"-")</f>
        <v>45988.718830555554</v>
      </c>
      <c r="H2" s="152">
        <v>45988.686666666668</v>
      </c>
      <c r="I2" s="124" t="str">
        <f>IFERROR(VLOOKUP(D2,DB!A:F,6,0),"")</f>
        <v>Generator-SG</v>
      </c>
      <c r="J2" s="149" t="str">
        <f>IFERROR(VLOOKUP(D2,DB!A:G,7,0),"")</f>
        <v>Dead</v>
      </c>
      <c r="K2" s="127" t="s">
        <v>39126</v>
      </c>
      <c r="L2" s="150" t="str">
        <f>IFERROR(VLOOKUP(D2,DB!A:I,9,0),"")</f>
        <v>Latis</v>
      </c>
    </row>
    <row r="3" spans="1:16382" ht="31.5" customHeight="1">
      <c r="A3" s="123"/>
      <c r="B3" s="124" t="str">
        <f>IFERROR(VLOOKUP(D3,DB!A:K,11,0),"")</f>
        <v/>
      </c>
      <c r="C3" s="125"/>
      <c r="D3" s="124"/>
      <c r="E3" s="124"/>
      <c r="F3" s="126"/>
      <c r="G3" s="72">
        <f ca="1">IFERROR(NOW()-F3,"-")</f>
        <v>45988.718830555554</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45988.718830555554</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45988.718830555554</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45988.718830555554</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45988.718830555554</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45988.718830555554</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45988.718830555554</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45988.718830555554</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45988.718830555554</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45988.718830555554</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45988.718830555554</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45988.718830555554</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45988.718830555554</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45988.718830555554</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45988.718830555554</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45988.718830555554</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45988.718830555554</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45988.718830555554</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45988.718830555554</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45988.718830555554</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45988.718830555554</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45988.718830555554</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45988.718830555554</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45988.718830555554</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45988.718830555554</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2025-11-27T14:15:32Z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